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'งบทดลองส่งรายเดือนปี66-67'!$A$1:$AI$99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AD68" i="37" l="1"/>
  <c r="AD84" i="37"/>
  <c r="AG58" i="37"/>
  <c r="AF97" i="37"/>
  <c r="AF96" i="37"/>
  <c r="AG95" i="37"/>
  <c r="AF95" i="37"/>
  <c r="AG94" i="37"/>
  <c r="AF94" i="37"/>
  <c r="AF93" i="37"/>
  <c r="AG93" i="37" s="1"/>
  <c r="AG92" i="37"/>
  <c r="AF92" i="37"/>
  <c r="AG91" i="37"/>
  <c r="AF91" i="37"/>
  <c r="AG90" i="37"/>
  <c r="AG89" i="37"/>
  <c r="AF89" i="37"/>
  <c r="AG88" i="37"/>
  <c r="AF88" i="37"/>
  <c r="AF87" i="37"/>
  <c r="AF86" i="37"/>
  <c r="AF85" i="37"/>
  <c r="AF83" i="37"/>
  <c r="AF82" i="37"/>
  <c r="AG81" i="37"/>
  <c r="AF81" i="37"/>
  <c r="AF80" i="37"/>
  <c r="AF79" i="37"/>
  <c r="AF78" i="37"/>
  <c r="AF77" i="37"/>
  <c r="AF76" i="37"/>
  <c r="AG75" i="37"/>
  <c r="AF75" i="37"/>
  <c r="AG74" i="37"/>
  <c r="AF74" i="37"/>
  <c r="AF73" i="37"/>
  <c r="AF72" i="37"/>
  <c r="AG71" i="37"/>
  <c r="AF71" i="37"/>
  <c r="AF70" i="37"/>
  <c r="AG69" i="37"/>
  <c r="AF69" i="37"/>
  <c r="AF68" i="37"/>
  <c r="AG67" i="37"/>
  <c r="AF67" i="37"/>
  <c r="AF66" i="37"/>
  <c r="AF65" i="37"/>
  <c r="AF64" i="37"/>
  <c r="AG63" i="37"/>
  <c r="AF63" i="37"/>
  <c r="AG62" i="37"/>
  <c r="AF62" i="37"/>
  <c r="AG61" i="37"/>
  <c r="AF61" i="37"/>
  <c r="AG60" i="37"/>
  <c r="AG59" i="37"/>
  <c r="AF59" i="37"/>
  <c r="AG57" i="37"/>
  <c r="AG56" i="37"/>
  <c r="AF56" i="37"/>
  <c r="AG55" i="37"/>
  <c r="AG54" i="37"/>
  <c r="AF54" i="37"/>
  <c r="AG53" i="37"/>
  <c r="AF53" i="37"/>
  <c r="AG52" i="37"/>
  <c r="AF52" i="37"/>
  <c r="AG51" i="37"/>
  <c r="AF51" i="37"/>
  <c r="AG50" i="37"/>
  <c r="AF50" i="37"/>
  <c r="AG49" i="37"/>
  <c r="AG48" i="37"/>
  <c r="AF48" i="37"/>
  <c r="AG47" i="37"/>
  <c r="AF47" i="37"/>
  <c r="AG46" i="37"/>
  <c r="AF46" i="37"/>
  <c r="AG45" i="37"/>
  <c r="AF45" i="37"/>
  <c r="AG44" i="37"/>
  <c r="AG43" i="37"/>
  <c r="AF43" i="37"/>
  <c r="AG42" i="37"/>
  <c r="AF42" i="37"/>
  <c r="AG41" i="37"/>
  <c r="AF41" i="37"/>
  <c r="AG40" i="37"/>
  <c r="AF40" i="37"/>
  <c r="AG39" i="37"/>
  <c r="AF39" i="37"/>
  <c r="AG38" i="37"/>
  <c r="AF38" i="37"/>
  <c r="AG37" i="37"/>
  <c r="AF37" i="37"/>
  <c r="AG35" i="37"/>
  <c r="AF35" i="37"/>
  <c r="AG34" i="37"/>
  <c r="AF34" i="37"/>
  <c r="AF33" i="37"/>
  <c r="AG32" i="37"/>
  <c r="AF32" i="37"/>
  <c r="AF31" i="37"/>
  <c r="AF84" i="37"/>
  <c r="AG30" i="37"/>
  <c r="AF30" i="37"/>
  <c r="AF29" i="37"/>
  <c r="AG28" i="37"/>
  <c r="AF28" i="37"/>
  <c r="AF27" i="37"/>
  <c r="AG26" i="37"/>
  <c r="AF26" i="37"/>
  <c r="AG25" i="37"/>
  <c r="AF25" i="37"/>
  <c r="AE98" i="37"/>
  <c r="AG23" i="37"/>
  <c r="AF23" i="37"/>
  <c r="AG22" i="37"/>
  <c r="AF22" i="37"/>
  <c r="AG21" i="37"/>
  <c r="AF21" i="37"/>
  <c r="AG20" i="37"/>
  <c r="AF20" i="37"/>
  <c r="AG19" i="37"/>
  <c r="AF19" i="37"/>
  <c r="AG18" i="37"/>
  <c r="AF18" i="37"/>
  <c r="AG17" i="37"/>
  <c r="AF17" i="37"/>
  <c r="AG16" i="37"/>
  <c r="AF16" i="37"/>
  <c r="AG15" i="37"/>
  <c r="AF15" i="37"/>
  <c r="AF14" i="37"/>
  <c r="AF13" i="37"/>
  <c r="AF12" i="37"/>
  <c r="AF11" i="37"/>
  <c r="AF10" i="37"/>
  <c r="AF9" i="37"/>
  <c r="AF8" i="37"/>
  <c r="AD98" i="37" l="1"/>
  <c r="AF24" i="37"/>
  <c r="AF98" i="37" s="1"/>
  <c r="AG36" i="37"/>
  <c r="AG98" i="37" s="1"/>
  <c r="Z65" i="37"/>
  <c r="Z84" i="37"/>
  <c r="AA24" i="37"/>
  <c r="AA55" i="37"/>
  <c r="AA57" i="37"/>
  <c r="AA31" i="37"/>
  <c r="AA29" i="37"/>
  <c r="AG100" i="37" l="1"/>
  <c r="Z36" i="37"/>
  <c r="AB97" i="37"/>
  <c r="AB96" i="37"/>
  <c r="AC95" i="37"/>
  <c r="AB95" i="37"/>
  <c r="AC94" i="37"/>
  <c r="AB94" i="37"/>
  <c r="AB93" i="37"/>
  <c r="AC93" i="37" s="1"/>
  <c r="AC92" i="37"/>
  <c r="AB92" i="37"/>
  <c r="AC91" i="37"/>
  <c r="AB91" i="37"/>
  <c r="AC90" i="37"/>
  <c r="AC89" i="37"/>
  <c r="AB89" i="37"/>
  <c r="AC88" i="37"/>
  <c r="AB88" i="37"/>
  <c r="AB87" i="37"/>
  <c r="AB86" i="37"/>
  <c r="AB85" i="37"/>
  <c r="AB84" i="37"/>
  <c r="AB83" i="37"/>
  <c r="AB82" i="37"/>
  <c r="AC81" i="37"/>
  <c r="AB81" i="37"/>
  <c r="AB80" i="37"/>
  <c r="AB79" i="37"/>
  <c r="AB78" i="37"/>
  <c r="AB77" i="37"/>
  <c r="AB76" i="37"/>
  <c r="AC75" i="37"/>
  <c r="AB75" i="37"/>
  <c r="AC74" i="37"/>
  <c r="AB74" i="37"/>
  <c r="AB73" i="37"/>
  <c r="AB72" i="37"/>
  <c r="AC71" i="37"/>
  <c r="AB71" i="37"/>
  <c r="AB70" i="37"/>
  <c r="AC69" i="37"/>
  <c r="AB69" i="37"/>
  <c r="AB68" i="37"/>
  <c r="AC67" i="37"/>
  <c r="AB67" i="37"/>
  <c r="AB66" i="37"/>
  <c r="AB65" i="37"/>
  <c r="AB64" i="37"/>
  <c r="AC63" i="37"/>
  <c r="AB63" i="37"/>
  <c r="AC62" i="37"/>
  <c r="AB62" i="37"/>
  <c r="AC61" i="37"/>
  <c r="AB61" i="37"/>
  <c r="AC60" i="37"/>
  <c r="AC59" i="37"/>
  <c r="AB59" i="37"/>
  <c r="AC58" i="37"/>
  <c r="AB58" i="37"/>
  <c r="AC57" i="37"/>
  <c r="AC56" i="37"/>
  <c r="AB56" i="37"/>
  <c r="AC55" i="37"/>
  <c r="AC54" i="37"/>
  <c r="AB54" i="37"/>
  <c r="AC53" i="37"/>
  <c r="AB53" i="37"/>
  <c r="AC52" i="37"/>
  <c r="AB52" i="37"/>
  <c r="AC51" i="37"/>
  <c r="AB51" i="37"/>
  <c r="AC50" i="37"/>
  <c r="AB50" i="37"/>
  <c r="AC49" i="37"/>
  <c r="AC48" i="37"/>
  <c r="AB48" i="37"/>
  <c r="AC47" i="37"/>
  <c r="AB47" i="37"/>
  <c r="AC46" i="37"/>
  <c r="AB46" i="37"/>
  <c r="AC45" i="37"/>
  <c r="AB45" i="37"/>
  <c r="AC44" i="37"/>
  <c r="AC43" i="37"/>
  <c r="AB43" i="37"/>
  <c r="AC42" i="37"/>
  <c r="AB42" i="37"/>
  <c r="AC41" i="37"/>
  <c r="AB41" i="37"/>
  <c r="AC40" i="37"/>
  <c r="AB40" i="37"/>
  <c r="AC39" i="37"/>
  <c r="AB39" i="37"/>
  <c r="AC38" i="37"/>
  <c r="AB38" i="37"/>
  <c r="AC37" i="37"/>
  <c r="AB37" i="37"/>
  <c r="AC36" i="37"/>
  <c r="AC35" i="37"/>
  <c r="AB35" i="37"/>
  <c r="AC34" i="37"/>
  <c r="AB34" i="37"/>
  <c r="AB33" i="37"/>
  <c r="AC32" i="37"/>
  <c r="AB32" i="37"/>
  <c r="AB31" i="37"/>
  <c r="AC30" i="37"/>
  <c r="AB30" i="37"/>
  <c r="AB29" i="37"/>
  <c r="AA98" i="37"/>
  <c r="AC28" i="37"/>
  <c r="AB28" i="37"/>
  <c r="AB27" i="37"/>
  <c r="AC26" i="37"/>
  <c r="AB26" i="37"/>
  <c r="AC25" i="37"/>
  <c r="AB25" i="37"/>
  <c r="AB24" i="37"/>
  <c r="AC23" i="37"/>
  <c r="AB23" i="37"/>
  <c r="AC22" i="37"/>
  <c r="AB22" i="37"/>
  <c r="AC21" i="37"/>
  <c r="AB21" i="37"/>
  <c r="AC20" i="37"/>
  <c r="AB20" i="37"/>
  <c r="AC19" i="37"/>
  <c r="AB19" i="37"/>
  <c r="AC18" i="37"/>
  <c r="AB18" i="37"/>
  <c r="AC17" i="37"/>
  <c r="AB17" i="37"/>
  <c r="AC16" i="37"/>
  <c r="AB16" i="37"/>
  <c r="AC15" i="37"/>
  <c r="AB15" i="37"/>
  <c r="AB14" i="37"/>
  <c r="AB13" i="37"/>
  <c r="AB12" i="37"/>
  <c r="AB11" i="37"/>
  <c r="AB10" i="37"/>
  <c r="AB9" i="37"/>
  <c r="AB8" i="37"/>
  <c r="AH8" i="37"/>
  <c r="AH98" i="37" s="1"/>
  <c r="AI8" i="37"/>
  <c r="AI98" i="37" s="1"/>
  <c r="AH9" i="37"/>
  <c r="AI9" i="37"/>
  <c r="AH10" i="37"/>
  <c r="AI10" i="37"/>
  <c r="AH11" i="37"/>
  <c r="AI11" i="37"/>
  <c r="AH12" i="37"/>
  <c r="AI12" i="37"/>
  <c r="AH13" i="37"/>
  <c r="AI13" i="37"/>
  <c r="AH14" i="37"/>
  <c r="AI14" i="37"/>
  <c r="AH15" i="37"/>
  <c r="AI15" i="37"/>
  <c r="AH16" i="37"/>
  <c r="AI16" i="37"/>
  <c r="AH17" i="37"/>
  <c r="AI17" i="37"/>
  <c r="AH18" i="37"/>
  <c r="AI18" i="37"/>
  <c r="AH19" i="37"/>
  <c r="AI19" i="37"/>
  <c r="AH20" i="37"/>
  <c r="AI20" i="37"/>
  <c r="AH21" i="37"/>
  <c r="AI21" i="37"/>
  <c r="AH22" i="37"/>
  <c r="AI22" i="37"/>
  <c r="AH23" i="37"/>
  <c r="AI23" i="37"/>
  <c r="AH24" i="37"/>
  <c r="AI24" i="37"/>
  <c r="AH25" i="37"/>
  <c r="AI25" i="37"/>
  <c r="AH26" i="37"/>
  <c r="AI26" i="37"/>
  <c r="AH27" i="37"/>
  <c r="AI27" i="37"/>
  <c r="AH28" i="37"/>
  <c r="AI28" i="37"/>
  <c r="AH29" i="37"/>
  <c r="AI29" i="37"/>
  <c r="AH30" i="37"/>
  <c r="AI30" i="37"/>
  <c r="AH31" i="37"/>
  <c r="AI31" i="37"/>
  <c r="AH32" i="37"/>
  <c r="AI32" i="37"/>
  <c r="AH33" i="37"/>
  <c r="AI33" i="37"/>
  <c r="AH34" i="37"/>
  <c r="AI34" i="37"/>
  <c r="AH35" i="37"/>
  <c r="AI35" i="37"/>
  <c r="AH36" i="37"/>
  <c r="AI36" i="37"/>
  <c r="AH37" i="37"/>
  <c r="AI37" i="37"/>
  <c r="AH38" i="37"/>
  <c r="AI38" i="37"/>
  <c r="AH39" i="37"/>
  <c r="AI39" i="37"/>
  <c r="AH40" i="37"/>
  <c r="AI40" i="37"/>
  <c r="AH41" i="37"/>
  <c r="AI41" i="37"/>
  <c r="AH42" i="37"/>
  <c r="AI42" i="37"/>
  <c r="AH43" i="37"/>
  <c r="AI43" i="37"/>
  <c r="AH44" i="37"/>
  <c r="AI44" i="37"/>
  <c r="AH45" i="37"/>
  <c r="AI45" i="37"/>
  <c r="AH46" i="37"/>
  <c r="AI46" i="37"/>
  <c r="AH47" i="37"/>
  <c r="AI47" i="37"/>
  <c r="AH48" i="37"/>
  <c r="AI48" i="37"/>
  <c r="AH49" i="37"/>
  <c r="AI49" i="37"/>
  <c r="AH50" i="37"/>
  <c r="AI50" i="37"/>
  <c r="AH51" i="37"/>
  <c r="AI51" i="37"/>
  <c r="AH52" i="37"/>
  <c r="AI52" i="37"/>
  <c r="AH53" i="37"/>
  <c r="AI53" i="37"/>
  <c r="AH54" i="37"/>
  <c r="AI54" i="37"/>
  <c r="AH55" i="37"/>
  <c r="AI55" i="37"/>
  <c r="AH56" i="37"/>
  <c r="AI56" i="37"/>
  <c r="AH57" i="37"/>
  <c r="AI57" i="37"/>
  <c r="AH58" i="37"/>
  <c r="AI58" i="37"/>
  <c r="AH59" i="37"/>
  <c r="AI59" i="37"/>
  <c r="AH60" i="37"/>
  <c r="AI60" i="37"/>
  <c r="AH61" i="37"/>
  <c r="AI61" i="37"/>
  <c r="AH62" i="37"/>
  <c r="AI62" i="37"/>
  <c r="AH63" i="37"/>
  <c r="AI63" i="37"/>
  <c r="AH64" i="37"/>
  <c r="AI64" i="37"/>
  <c r="AH65" i="37"/>
  <c r="AI65" i="37"/>
  <c r="AH66" i="37"/>
  <c r="AI66" i="37"/>
  <c r="AH67" i="37"/>
  <c r="AI67" i="37"/>
  <c r="AH68" i="37"/>
  <c r="AI68" i="37"/>
  <c r="AH69" i="37"/>
  <c r="AI69" i="37"/>
  <c r="AH70" i="37"/>
  <c r="AI70" i="37"/>
  <c r="AH71" i="37"/>
  <c r="AI71" i="37"/>
  <c r="AH72" i="37"/>
  <c r="AI72" i="37"/>
  <c r="AH73" i="37"/>
  <c r="AI73" i="37"/>
  <c r="AH74" i="37"/>
  <c r="AI74" i="37"/>
  <c r="AH75" i="37"/>
  <c r="AI75" i="37"/>
  <c r="AH76" i="37"/>
  <c r="AI76" i="37"/>
  <c r="AH77" i="37"/>
  <c r="AI77" i="37"/>
  <c r="AH78" i="37"/>
  <c r="AI78" i="37"/>
  <c r="AH79" i="37"/>
  <c r="AI79" i="37"/>
  <c r="AH80" i="37"/>
  <c r="AI80" i="37"/>
  <c r="AH81" i="37"/>
  <c r="AI81" i="37"/>
  <c r="AH82" i="37"/>
  <c r="AI82" i="37"/>
  <c r="AH83" i="37"/>
  <c r="AI83" i="37"/>
  <c r="AH84" i="37"/>
  <c r="AI84" i="37"/>
  <c r="AH85" i="37"/>
  <c r="AI85" i="37"/>
  <c r="AH86" i="37"/>
  <c r="AH87" i="37"/>
  <c r="AI87" i="37"/>
  <c r="AH88" i="37"/>
  <c r="AI88" i="37"/>
  <c r="AH89" i="37"/>
  <c r="AI89" i="37"/>
  <c r="AH90" i="37"/>
  <c r="AI90" i="37"/>
  <c r="AH91" i="37"/>
  <c r="AI91" i="37"/>
  <c r="AH92" i="37"/>
  <c r="AI92" i="37"/>
  <c r="AH93" i="37"/>
  <c r="AI93" i="37"/>
  <c r="AH94" i="37"/>
  <c r="AI94" i="37"/>
  <c r="AH95" i="37"/>
  <c r="AI95" i="37"/>
  <c r="AH96" i="37"/>
  <c r="AI96" i="37"/>
  <c r="AH97" i="37"/>
  <c r="AI97" i="37"/>
  <c r="AB98" i="37" l="1"/>
  <c r="AC98" i="37"/>
  <c r="Z98" i="37"/>
  <c r="V84" i="37"/>
  <c r="W31" i="37"/>
  <c r="W29" i="37"/>
  <c r="S9" i="37"/>
  <c r="AC100" i="37" l="1"/>
  <c r="V98" i="37"/>
  <c r="W98" i="37" l="1"/>
  <c r="R84" i="37"/>
  <c r="S8" i="37"/>
  <c r="R8" i="37"/>
  <c r="S31" i="37"/>
  <c r="S55" i="37"/>
  <c r="D54" i="37" l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S98" i="37" l="1"/>
  <c r="R98" i="37"/>
  <c r="O98" i="37" l="1"/>
  <c r="N98" i="37"/>
  <c r="K98" i="37" l="1"/>
  <c r="J98" i="37"/>
  <c r="F98" i="37" l="1"/>
  <c r="L86" i="37"/>
  <c r="P86" i="37" s="1"/>
  <c r="T86" i="37" s="1"/>
  <c r="X86" i="37" s="1"/>
  <c r="G98" i="37" l="1"/>
  <c r="M74" i="37" l="1"/>
  <c r="Q74" i="37" s="1"/>
  <c r="U74" i="37" s="1"/>
  <c r="Y74" i="37" s="1"/>
  <c r="M81" i="37"/>
  <c r="Q81" i="37" s="1"/>
  <c r="U81" i="37" s="1"/>
  <c r="Y81" i="37" s="1"/>
  <c r="M75" i="37"/>
  <c r="Q75" i="37" s="1"/>
  <c r="U75" i="37" s="1"/>
  <c r="Y75" i="37" s="1"/>
  <c r="M71" i="37"/>
  <c r="Q71" i="37" s="1"/>
  <c r="U71" i="37" s="1"/>
  <c r="Y71" i="37" s="1"/>
  <c r="L69" i="37"/>
  <c r="P69" i="37" s="1"/>
  <c r="T69" i="37" s="1"/>
  <c r="X69" i="37" s="1"/>
  <c r="M67" i="37"/>
  <c r="Q67" i="37" s="1"/>
  <c r="U67" i="37" s="1"/>
  <c r="Y67" i="37" s="1"/>
  <c r="L60" i="37"/>
  <c r="P60" i="37" s="1"/>
  <c r="T60" i="37" s="1"/>
  <c r="L46" i="37"/>
  <c r="P46" i="37" s="1"/>
  <c r="T46" i="37" s="1"/>
  <c r="X46" i="37" s="1"/>
  <c r="M89" i="37"/>
  <c r="Q89" i="37" s="1"/>
  <c r="U89" i="37" s="1"/>
  <c r="Y89" i="37" s="1"/>
  <c r="M70" i="37"/>
  <c r="Q70" i="37" s="1"/>
  <c r="U70" i="37" s="1"/>
  <c r="L52" i="37"/>
  <c r="P52" i="37" s="1"/>
  <c r="T52" i="37" s="1"/>
  <c r="X52" i="37" s="1"/>
  <c r="L51" i="37"/>
  <c r="P51" i="37" s="1"/>
  <c r="T51" i="37" s="1"/>
  <c r="X51" i="37" s="1"/>
  <c r="L94" i="37"/>
  <c r="P94" i="37" s="1"/>
  <c r="T94" i="37" s="1"/>
  <c r="X94" i="37" s="1"/>
  <c r="M91" i="37"/>
  <c r="Q91" i="37" s="1"/>
  <c r="U91" i="37" s="1"/>
  <c r="Y91" i="37" s="1"/>
  <c r="L70" i="37"/>
  <c r="P70" i="37" s="1"/>
  <c r="T70" i="37" s="1"/>
  <c r="X70" i="37" s="1"/>
  <c r="L62" i="37"/>
  <c r="P62" i="37" s="1"/>
  <c r="T62" i="37" s="1"/>
  <c r="X62" i="37" s="1"/>
  <c r="L61" i="37"/>
  <c r="P61" i="37" s="1"/>
  <c r="T61" i="37" s="1"/>
  <c r="X61" i="37" s="1"/>
  <c r="L53" i="37"/>
  <c r="P53" i="37" s="1"/>
  <c r="T53" i="37" s="1"/>
  <c r="X53" i="37" s="1"/>
  <c r="L50" i="37"/>
  <c r="P50" i="37" s="1"/>
  <c r="T50" i="37" s="1"/>
  <c r="X50" i="37" s="1"/>
  <c r="L45" i="37"/>
  <c r="P45" i="37" s="1"/>
  <c r="T45" i="37" s="1"/>
  <c r="X45" i="37" s="1"/>
  <c r="L83" i="37"/>
  <c r="P83" i="37" s="1"/>
  <c r="T83" i="37" s="1"/>
  <c r="X83" i="37" s="1"/>
  <c r="L95" i="37"/>
  <c r="P95" i="37" s="1"/>
  <c r="T95" i="37" s="1"/>
  <c r="X95" i="37" s="1"/>
  <c r="M95" i="37"/>
  <c r="Q95" i="37" s="1"/>
  <c r="U95" i="37" s="1"/>
  <c r="Y95" i="37" s="1"/>
  <c r="M94" i="37"/>
  <c r="Q94" i="37" s="1"/>
  <c r="U94" i="37" s="1"/>
  <c r="Y94" i="37" s="1"/>
  <c r="L92" i="37"/>
  <c r="P92" i="37" s="1"/>
  <c r="T92" i="37" s="1"/>
  <c r="X92" i="37" s="1"/>
  <c r="M88" i="37"/>
  <c r="Q88" i="37" s="1"/>
  <c r="U88" i="37" s="1"/>
  <c r="Y88" i="37" s="1"/>
  <c r="L63" i="37"/>
  <c r="P63" i="37" s="1"/>
  <c r="T63" i="37" s="1"/>
  <c r="X63" i="37" s="1"/>
  <c r="L43" i="37"/>
  <c r="P43" i="37" s="1"/>
  <c r="T43" i="37" s="1"/>
  <c r="X43" i="37" s="1"/>
  <c r="L37" i="37"/>
  <c r="P37" i="37" s="1"/>
  <c r="T37" i="37" s="1"/>
  <c r="X37" i="37" s="1"/>
  <c r="L35" i="37"/>
  <c r="P35" i="37" s="1"/>
  <c r="T35" i="37" s="1"/>
  <c r="X35" i="37" s="1"/>
  <c r="L28" i="37"/>
  <c r="P28" i="37" s="1"/>
  <c r="T28" i="37" s="1"/>
  <c r="X28" i="37" s="1"/>
  <c r="L23" i="37"/>
  <c r="P23" i="37" s="1"/>
  <c r="T23" i="37" s="1"/>
  <c r="X23" i="37" s="1"/>
  <c r="L17" i="37"/>
  <c r="P17" i="37" s="1"/>
  <c r="T17" i="37" s="1"/>
  <c r="X17" i="37" s="1"/>
  <c r="L15" i="37"/>
  <c r="P15" i="37" s="1"/>
  <c r="T15" i="37" s="1"/>
  <c r="X15" i="37" s="1"/>
  <c r="L96" i="37"/>
  <c r="P96" i="37" s="1"/>
  <c r="T96" i="37" s="1"/>
  <c r="X96" i="37" s="1"/>
  <c r="M92" i="37"/>
  <c r="Q92" i="37" s="1"/>
  <c r="U92" i="37" s="1"/>
  <c r="Y92" i="37" s="1"/>
  <c r="L91" i="37"/>
  <c r="P91" i="37" s="1"/>
  <c r="T91" i="37" s="1"/>
  <c r="X91" i="37" s="1"/>
  <c r="M90" i="37"/>
  <c r="Q90" i="37" s="1"/>
  <c r="U90" i="37" s="1"/>
  <c r="Y90" i="37" s="1"/>
  <c r="L89" i="37"/>
  <c r="P89" i="37" s="1"/>
  <c r="T89" i="37" s="1"/>
  <c r="X89" i="37" s="1"/>
  <c r="L88" i="37"/>
  <c r="P88" i="37" s="1"/>
  <c r="T88" i="37" s="1"/>
  <c r="X88" i="37" s="1"/>
  <c r="L87" i="37"/>
  <c r="P87" i="37" s="1"/>
  <c r="T87" i="37" s="1"/>
  <c r="X87" i="37" s="1"/>
  <c r="L85" i="37"/>
  <c r="P85" i="37" s="1"/>
  <c r="T85" i="37" s="1"/>
  <c r="X85" i="37" s="1"/>
  <c r="L84" i="37"/>
  <c r="P84" i="37" s="1"/>
  <c r="T84" i="37" s="1"/>
  <c r="X84" i="37" s="1"/>
  <c r="L82" i="37"/>
  <c r="P82" i="37" s="1"/>
  <c r="T82" i="37" s="1"/>
  <c r="X82" i="37" s="1"/>
  <c r="L81" i="37"/>
  <c r="P81" i="37" s="1"/>
  <c r="T81" i="37" s="1"/>
  <c r="X81" i="37" s="1"/>
  <c r="L80" i="37"/>
  <c r="P80" i="37" s="1"/>
  <c r="T80" i="37" s="1"/>
  <c r="X80" i="37" s="1"/>
  <c r="L79" i="37"/>
  <c r="P79" i="37" s="1"/>
  <c r="T79" i="37" s="1"/>
  <c r="X79" i="37" s="1"/>
  <c r="L78" i="37"/>
  <c r="P78" i="37" s="1"/>
  <c r="T78" i="37" s="1"/>
  <c r="X78" i="37" s="1"/>
  <c r="L77" i="37"/>
  <c r="P77" i="37" s="1"/>
  <c r="T77" i="37" s="1"/>
  <c r="X77" i="37" s="1"/>
  <c r="L76" i="37"/>
  <c r="P76" i="37" s="1"/>
  <c r="T76" i="37" s="1"/>
  <c r="X76" i="37" s="1"/>
  <c r="L75" i="37"/>
  <c r="P75" i="37" s="1"/>
  <c r="T75" i="37" s="1"/>
  <c r="X75" i="37" s="1"/>
  <c r="L74" i="37"/>
  <c r="P74" i="37" s="1"/>
  <c r="T74" i="37" s="1"/>
  <c r="X74" i="37" s="1"/>
  <c r="L73" i="37"/>
  <c r="P73" i="37" s="1"/>
  <c r="T73" i="37" s="1"/>
  <c r="X73" i="37" s="1"/>
  <c r="L72" i="37"/>
  <c r="P72" i="37" s="1"/>
  <c r="T72" i="37" s="1"/>
  <c r="X72" i="37" s="1"/>
  <c r="L71" i="37"/>
  <c r="P71" i="37" s="1"/>
  <c r="T71" i="37" s="1"/>
  <c r="X71" i="37" s="1"/>
  <c r="M69" i="37"/>
  <c r="Q69" i="37" s="1"/>
  <c r="U69" i="37" s="1"/>
  <c r="Y69" i="37" s="1"/>
  <c r="L68" i="37"/>
  <c r="P68" i="37" s="1"/>
  <c r="T68" i="37" s="1"/>
  <c r="X68" i="37" s="1"/>
  <c r="L67" i="37"/>
  <c r="P67" i="37" s="1"/>
  <c r="T67" i="37" s="1"/>
  <c r="X67" i="37" s="1"/>
  <c r="L66" i="37"/>
  <c r="P66" i="37" s="1"/>
  <c r="T66" i="37" s="1"/>
  <c r="X66" i="37" s="1"/>
  <c r="L65" i="37"/>
  <c r="P65" i="37" s="1"/>
  <c r="T65" i="37" s="1"/>
  <c r="X65" i="37" s="1"/>
  <c r="L64" i="37"/>
  <c r="P64" i="37" s="1"/>
  <c r="T64" i="37" s="1"/>
  <c r="X64" i="37" s="1"/>
  <c r="M63" i="37"/>
  <c r="Q63" i="37" s="1"/>
  <c r="U63" i="37" s="1"/>
  <c r="Y63" i="37" s="1"/>
  <c r="M62" i="37"/>
  <c r="Q62" i="37" s="1"/>
  <c r="U62" i="37" s="1"/>
  <c r="Y62" i="37" s="1"/>
  <c r="M61" i="37"/>
  <c r="Q61" i="37" s="1"/>
  <c r="U61" i="37" s="1"/>
  <c r="Y61" i="37" s="1"/>
  <c r="M60" i="37"/>
  <c r="Q60" i="37" s="1"/>
  <c r="U60" i="37" s="1"/>
  <c r="Y60" i="37" s="1"/>
  <c r="M59" i="37"/>
  <c r="Q59" i="37" s="1"/>
  <c r="U59" i="37" s="1"/>
  <c r="Y59" i="37" s="1"/>
  <c r="L59" i="37"/>
  <c r="P59" i="37" s="1"/>
  <c r="T59" i="37" s="1"/>
  <c r="X59" i="37" s="1"/>
  <c r="M58" i="37"/>
  <c r="Q58" i="37" s="1"/>
  <c r="U58" i="37" s="1"/>
  <c r="Y58" i="37" s="1"/>
  <c r="L58" i="37"/>
  <c r="P58" i="37" s="1"/>
  <c r="T58" i="37" s="1"/>
  <c r="X58" i="37" s="1"/>
  <c r="M56" i="37"/>
  <c r="Q56" i="37" s="1"/>
  <c r="U56" i="37" s="1"/>
  <c r="Y56" i="37" s="1"/>
  <c r="L56" i="37"/>
  <c r="P56" i="37" s="1"/>
  <c r="T56" i="37" s="1"/>
  <c r="X56" i="37" s="1"/>
  <c r="M53" i="37"/>
  <c r="Q53" i="37" s="1"/>
  <c r="U53" i="37" s="1"/>
  <c r="Y53" i="37" s="1"/>
  <c r="M52" i="37"/>
  <c r="Q52" i="37" s="1"/>
  <c r="U52" i="37" s="1"/>
  <c r="Y52" i="37" s="1"/>
  <c r="M51" i="37"/>
  <c r="Q51" i="37" s="1"/>
  <c r="U51" i="37" s="1"/>
  <c r="Y51" i="37" s="1"/>
  <c r="M50" i="37"/>
  <c r="Q50" i="37" s="1"/>
  <c r="U50" i="37" s="1"/>
  <c r="Y50" i="37" s="1"/>
  <c r="L48" i="37"/>
  <c r="P48" i="37" s="1"/>
  <c r="T48" i="37" s="1"/>
  <c r="X48" i="37" s="1"/>
  <c r="M47" i="37"/>
  <c r="Q47" i="37" s="1"/>
  <c r="U47" i="37" s="1"/>
  <c r="Y47" i="37" s="1"/>
  <c r="L47" i="37"/>
  <c r="P47" i="37" s="1"/>
  <c r="T47" i="37" s="1"/>
  <c r="X47" i="37" s="1"/>
  <c r="M46" i="37"/>
  <c r="Q46" i="37" s="1"/>
  <c r="U46" i="37" s="1"/>
  <c r="Y46" i="37" s="1"/>
  <c r="M45" i="37"/>
  <c r="Q45" i="37" s="1"/>
  <c r="U45" i="37" s="1"/>
  <c r="Y45" i="37" s="1"/>
  <c r="M44" i="37"/>
  <c r="Q44" i="37" s="1"/>
  <c r="U44" i="37" s="1"/>
  <c r="Y44" i="37" s="1"/>
  <c r="M43" i="37"/>
  <c r="Q43" i="37" s="1"/>
  <c r="U43" i="37" s="1"/>
  <c r="Y43" i="37" s="1"/>
  <c r="M42" i="37"/>
  <c r="Q42" i="37" s="1"/>
  <c r="U42" i="37" s="1"/>
  <c r="Y42" i="37" s="1"/>
  <c r="L42" i="37"/>
  <c r="P42" i="37" s="1"/>
  <c r="T42" i="37" s="1"/>
  <c r="X42" i="37" s="1"/>
  <c r="M41" i="37"/>
  <c r="Q41" i="37" s="1"/>
  <c r="U41" i="37" s="1"/>
  <c r="Y41" i="37" s="1"/>
  <c r="L41" i="37"/>
  <c r="P41" i="37" s="1"/>
  <c r="T41" i="37" s="1"/>
  <c r="X41" i="37" s="1"/>
  <c r="M40" i="37"/>
  <c r="Q40" i="37" s="1"/>
  <c r="U40" i="37" s="1"/>
  <c r="Y40" i="37" s="1"/>
  <c r="L40" i="37"/>
  <c r="P40" i="37" s="1"/>
  <c r="T40" i="37" s="1"/>
  <c r="X40" i="37" s="1"/>
  <c r="M39" i="37"/>
  <c r="Q39" i="37" s="1"/>
  <c r="U39" i="37" s="1"/>
  <c r="Y39" i="37" s="1"/>
  <c r="L39" i="37"/>
  <c r="P39" i="37" s="1"/>
  <c r="T39" i="37" s="1"/>
  <c r="X39" i="37" s="1"/>
  <c r="M38" i="37"/>
  <c r="Q38" i="37" s="1"/>
  <c r="U38" i="37" s="1"/>
  <c r="Y38" i="37" s="1"/>
  <c r="L38" i="37"/>
  <c r="P38" i="37" s="1"/>
  <c r="T38" i="37" s="1"/>
  <c r="X38" i="37" s="1"/>
  <c r="M37" i="37"/>
  <c r="Q37" i="37" s="1"/>
  <c r="U37" i="37" s="1"/>
  <c r="Y37" i="37" s="1"/>
  <c r="M36" i="37"/>
  <c r="M35" i="37"/>
  <c r="Q35" i="37" s="1"/>
  <c r="U35" i="37" s="1"/>
  <c r="Y35" i="37" s="1"/>
  <c r="M34" i="37"/>
  <c r="Q34" i="37" s="1"/>
  <c r="U34" i="37" s="1"/>
  <c r="Y34" i="37" s="1"/>
  <c r="L34" i="37"/>
  <c r="P34" i="37" s="1"/>
  <c r="T34" i="37" s="1"/>
  <c r="X34" i="37" s="1"/>
  <c r="L33" i="37"/>
  <c r="P33" i="37" s="1"/>
  <c r="T33" i="37" s="1"/>
  <c r="X33" i="37" s="1"/>
  <c r="M32" i="37"/>
  <c r="Q32" i="37" s="1"/>
  <c r="U32" i="37" s="1"/>
  <c r="Y32" i="37" s="1"/>
  <c r="L32" i="37"/>
  <c r="P32" i="37" s="1"/>
  <c r="T32" i="37" s="1"/>
  <c r="X32" i="37" s="1"/>
  <c r="M30" i="37"/>
  <c r="Q30" i="37" s="1"/>
  <c r="U30" i="37" s="1"/>
  <c r="Y30" i="37" s="1"/>
  <c r="L30" i="37"/>
  <c r="P30" i="37" s="1"/>
  <c r="T30" i="37" s="1"/>
  <c r="X30" i="37" s="1"/>
  <c r="M28" i="37"/>
  <c r="Q28" i="37" s="1"/>
  <c r="U28" i="37" s="1"/>
  <c r="Y28" i="37" s="1"/>
  <c r="L27" i="37"/>
  <c r="P27" i="37" s="1"/>
  <c r="T27" i="37" s="1"/>
  <c r="X27" i="37" s="1"/>
  <c r="M26" i="37"/>
  <c r="Q26" i="37" s="1"/>
  <c r="U26" i="37" s="1"/>
  <c r="Y26" i="37" s="1"/>
  <c r="L26" i="37"/>
  <c r="P26" i="37" s="1"/>
  <c r="T26" i="37" s="1"/>
  <c r="X26" i="37" s="1"/>
  <c r="M25" i="37"/>
  <c r="Q25" i="37" s="1"/>
  <c r="U25" i="37" s="1"/>
  <c r="Y25" i="37" s="1"/>
  <c r="L25" i="37"/>
  <c r="P25" i="37" s="1"/>
  <c r="T25" i="37" s="1"/>
  <c r="X25" i="37" s="1"/>
  <c r="M23" i="37"/>
  <c r="Q23" i="37" s="1"/>
  <c r="U23" i="37" s="1"/>
  <c r="Y23" i="37" s="1"/>
  <c r="M22" i="37"/>
  <c r="Q22" i="37" s="1"/>
  <c r="U22" i="37" s="1"/>
  <c r="Y22" i="37" s="1"/>
  <c r="L22" i="37"/>
  <c r="P22" i="37" s="1"/>
  <c r="T22" i="37" s="1"/>
  <c r="X22" i="37" s="1"/>
  <c r="M21" i="37"/>
  <c r="Q21" i="37" s="1"/>
  <c r="U21" i="37" s="1"/>
  <c r="Y21" i="37" s="1"/>
  <c r="L21" i="37"/>
  <c r="P21" i="37" s="1"/>
  <c r="T21" i="37" s="1"/>
  <c r="X21" i="37" s="1"/>
  <c r="M20" i="37"/>
  <c r="Q20" i="37" s="1"/>
  <c r="U20" i="37" s="1"/>
  <c r="Y20" i="37" s="1"/>
  <c r="L20" i="37"/>
  <c r="P20" i="37" s="1"/>
  <c r="T20" i="37" s="1"/>
  <c r="X20" i="37" s="1"/>
  <c r="L18" i="37"/>
  <c r="P18" i="37" s="1"/>
  <c r="T18" i="37" s="1"/>
  <c r="X18" i="37" s="1"/>
  <c r="M17" i="37"/>
  <c r="Q17" i="37" s="1"/>
  <c r="U17" i="37" s="1"/>
  <c r="Y17" i="37" s="1"/>
  <c r="M15" i="37"/>
  <c r="Q15" i="37" s="1"/>
  <c r="L14" i="37"/>
  <c r="P14" i="37" s="1"/>
  <c r="T14" i="37" s="1"/>
  <c r="X14" i="37" s="1"/>
  <c r="L13" i="37"/>
  <c r="P13" i="37" s="1"/>
  <c r="T13" i="37" s="1"/>
  <c r="X13" i="37" s="1"/>
  <c r="L12" i="37"/>
  <c r="P12" i="37" s="1"/>
  <c r="T12" i="37" s="1"/>
  <c r="X12" i="37" s="1"/>
  <c r="L11" i="37"/>
  <c r="P11" i="37" s="1"/>
  <c r="T11" i="37" s="1"/>
  <c r="X11" i="37" s="1"/>
  <c r="L10" i="37"/>
  <c r="P10" i="37" s="1"/>
  <c r="T10" i="37" s="1"/>
  <c r="X10" i="37" s="1"/>
  <c r="L8" i="37"/>
  <c r="P8" i="37" s="1"/>
  <c r="U15" i="37" l="1"/>
  <c r="Y15" i="37" s="1"/>
  <c r="Q36" i="37"/>
  <c r="U36" i="37" s="1"/>
  <c r="Y36" i="37" s="1"/>
  <c r="T8" i="37"/>
  <c r="X8" i="37" s="1"/>
  <c r="L54" i="37"/>
  <c r="P54" i="37" s="1"/>
  <c r="T54" i="37" s="1"/>
  <c r="X54" i="37" s="1"/>
  <c r="D98" i="37"/>
  <c r="M55" i="37"/>
  <c r="Q55" i="37" s="1"/>
  <c r="U55" i="37" s="1"/>
  <c r="Y55" i="37" s="1"/>
  <c r="M54" i="37"/>
  <c r="Q54" i="37" s="1"/>
  <c r="U54" i="37" s="1"/>
  <c r="Y54" i="37" s="1"/>
  <c r="M16" i="37"/>
  <c r="Q16" i="37" s="1"/>
  <c r="U16" i="37" s="1"/>
  <c r="Y16" i="37" s="1"/>
  <c r="L9" i="37"/>
  <c r="P9" i="37" s="1"/>
  <c r="T9" i="37" s="1"/>
  <c r="X9" i="37" s="1"/>
  <c r="L24" i="37"/>
  <c r="P24" i="37" s="1"/>
  <c r="T24" i="37" s="1"/>
  <c r="X24" i="37" s="1"/>
  <c r="M49" i="37"/>
  <c r="Q49" i="37" s="1"/>
  <c r="U49" i="37" s="1"/>
  <c r="Y49" i="37" s="1"/>
  <c r="L31" i="37"/>
  <c r="P31" i="37" s="1"/>
  <c r="T31" i="37" s="1"/>
  <c r="X31" i="37" s="1"/>
  <c r="L29" i="37"/>
  <c r="P29" i="37" s="1"/>
  <c r="T29" i="37" s="1"/>
  <c r="X29" i="37" s="1"/>
  <c r="M57" i="37"/>
  <c r="Q57" i="37" s="1"/>
  <c r="U57" i="37" s="1"/>
  <c r="Y57" i="37" s="1"/>
  <c r="M48" i="37"/>
  <c r="Q48" i="37" s="1"/>
  <c r="U48" i="37" s="1"/>
  <c r="Y48" i="37" s="1"/>
  <c r="H98" i="37" l="1"/>
  <c r="I98" i="37"/>
  <c r="I100" i="37" l="1"/>
  <c r="L93" i="37" l="1"/>
  <c r="P93" i="37" s="1"/>
  <c r="M93" i="37"/>
  <c r="Q93" i="37" l="1"/>
  <c r="T93" i="37"/>
  <c r="X93" i="37" s="1"/>
  <c r="U93" i="37" l="1"/>
  <c r="Y93" i="37" s="1"/>
  <c r="L97" i="37" l="1"/>
  <c r="P97" i="37" s="1"/>
  <c r="T97" i="37" s="1"/>
  <c r="X97" i="37" s="1"/>
  <c r="E98" i="37" l="1"/>
  <c r="L19" i="37"/>
  <c r="P19" i="37" s="1"/>
  <c r="T19" i="37" s="1"/>
  <c r="X19" i="37" s="1"/>
  <c r="H29" i="36"/>
  <c r="H34" i="36"/>
  <c r="L34" i="36" s="1"/>
  <c r="H36" i="36"/>
  <c r="M19" i="37" l="1"/>
  <c r="Q19" i="37" s="1"/>
  <c r="U19" i="37" s="1"/>
  <c r="Y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BC34" i="36" l="1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X98" i="37" s="1"/>
  <c r="U98" i="37"/>
  <c r="Y18" i="37"/>
  <c r="Y98" i="37" s="1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100" i="37" l="1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AH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<sst xmlns="http://schemas.openxmlformats.org/spreadsheetml/2006/main" count="1228" uniqueCount="290">
  <si>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</si>
  <si>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</si>
  <si>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</si>
  <si>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</si>
  <si>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</si>
  <si>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</si>
  <si>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</si>
  <si>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</si>
  <si>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</si>
  <si>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</si>
  <si>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</si>
  <si>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</si>
  <si>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</si>
  <si>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</si>
  <si>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</si>
  <si>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</si>
  <si>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</si>
  <si>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</si>
  <si>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</si>
  <si>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</si>
  <si>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</si>
  <si>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</si>
  <si>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</si>
  <si>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</si>
  <si>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</si>
  <si>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</si>
  <si>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</si>
  <si>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</si>
  <si>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</si>
  <si>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</si>
  <si>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</si>
  <si>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</si>
  <si>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</si>
  <si>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</si>
  <si>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</si>
  <si>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</si>
  <si>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</si>
  <si>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</si>
  <si>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</si>
  <si>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</si>
  <si>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</si>
  <si>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</si>
  <si>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</si>
  <si>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</si>
  <si>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</si>
  <si>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</si>
  <si>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</si>
  <si>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</si>
  <si>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</si>
  <si>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</si>
  <si>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</si>
  <si>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</si>
  <si>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</si>
  <si>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</si>
  <si>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</si>
  <si>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</si>
  <si>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</si>
  <si>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</si>
  <si>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</si>
  <si>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</si>
  <si>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</si>
  <si>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</si>
  <si>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</si>
  <si>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</si>
  <si>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</si>
  <si>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</si>
  <si>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</si>
  <si>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</si>
  <si>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</si>
  <si>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</si>
  <si>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</si>
  <si>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</si>
  <si>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</si>
  <si>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</si>
  <si>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</si>
  <si>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</si>
  <si>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</si>
  <si>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</si>
  <si>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</si>
  <si>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</si>
  <si>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</si>
  <si>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</si>
  <si>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</si>
  <si>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</si>
  <si>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</si>
  <si>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</si>
  <si>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</si>
  <si>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</si>
  <si>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</si>
  <si>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</si>
  <si>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</si>
  <si>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</si>
  <si>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</si>
  <si>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</si>
  <si>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</si>
  <si>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</si>
  <si>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</si>
  <si>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</si>
  <si>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</si>
  <si>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</si>
  <si>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</si>
  <si>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</si>
  <si>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</si>
  <si>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</si>
  <si>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</si>
  <si>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</si>
  <si>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</si>
  <si>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</si>
  <si>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</si>
  <si>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</si>
  <si>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</si>
  <si>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</si>
  <si>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</si>
  <si>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</si>
  <si>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</si>
  <si>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</si>
  <si>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</si>
  <si>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</si>
  <si>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</si>
  <si>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</si>
  <si>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</si>
  <si>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</si>
  <si>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</si>
  <si>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</si>
  <si>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</si>
  <si>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</si>
  <si>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</si>
  <si>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</si>
  <si>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</si>
  <si>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</si>
  <si>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</si>
  <si>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</si>
  <si>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</si>
  <si>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</si>
  <si>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</si>
  <si>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</si>
  <si>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</si>
  <si>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</si>
  <si>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</si>
  <si>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</si>
  <si>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</si>
  <si>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</si>
  <si>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</si>
  <si>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</si>
  <si>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</si>
  <si>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</si>
  <si>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</si>
  <si>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</si>
  <si>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</si>
  <si>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</si>
  <si>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</si>
  <si>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</si>
  <si>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</si>
  <si>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</si>
  <si>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</si>
  <si>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</si>
  <si>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</si>
  <si>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</si>
  <si>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</si>
  <si>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</si>
  <si>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</si>
  <si>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</si>
  <si>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</si>
  <si>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</si>
  <si>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</si>
  <si>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</si>
  <si>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</si>
  <si>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</si>
  <si>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</si>
  <si>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</si>
  <si>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</si>
  <si>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</si>
  <si>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</si>
  <si>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</si>
  <si>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</si>
  <si>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</si>
  <si>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</si>
  <si>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</si>
  <si>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</si>
  <si>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</si>
  <si>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</si>
  <si>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</si>
  <si>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</si>
  <si>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</si>
  <si>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</si>
  <si>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</si>
  <si>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</si>
  <si>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</si>
  <si>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</si>
  <si>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</si>
  <si>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</si>
  <si>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</si>
  <si>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</si>
  <si>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</si>
  <si>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</si>
  <si>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</si>
  <si>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</si>
  <si>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</si>
  <si>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</si>
  <si>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</si>
  <si>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</si>
  <si>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</si>
  <si>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</si>
  <si>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</si>
  <si>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</si>
  <si>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</si>
  <si>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</si>
  <si>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</si>
  <si>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</si>
  <si>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</si>
  <si>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</si>
  <si>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</si>
  <si>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</si>
  <si>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</si>
  <si>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</si>
  <si>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</si>
  <si>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</si>
  <si>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</si>
  <si>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</si>
  <si>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</si>
  <si>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</si>
  <si>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</si>
  <si>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</si>
  <si>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</si>
  <si>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</si>
  <si>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</si>
  <si>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</si>
  <si>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</si>
  <si>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</si>
  <si>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</si>
  <si>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</si>
  <si>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</si>
  <si>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</si>
  <si>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</si>
  <si>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</si>
  <si>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</si>
  <si>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</si>
  <si>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</si>
  <si>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</si>
  <si>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</si>
  <si>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</si>
  <si>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</si>
  <si>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</si>
  <si>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</si>
  <si>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</si>
  <si>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</si>
  <si>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</si>
  <si>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</si>
  <si>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</si>
  <si>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</si>
  <si>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</si>
  <si>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</si>
  <si>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</si>
  <si>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</si>
  <si>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</si>
  <si>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</si>
  <si>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</si>
  <si>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</si>
  <si>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</si>
  <si>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</si>
  <si>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</si>
  <si>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</si>
  <si>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</si>
  <si>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</si>
  <si>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</si>
  <si>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</si>
  <si>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</si>
  <si>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</si>
  <si>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</si>
  <si>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</si>
  <si>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</si>
  <si>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</si>
  <si>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</si>
  <si>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</si>
  <si>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</si>
  <si>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</si>
  <si>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</si>
  <si>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</si>
  <si>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</si>
  <si>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</si>
  <si>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</si>
  <si>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</si>
  <si>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</si>
  <si>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</si>
  <si>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</si>
  <si>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</si>
  <si>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</si>
  <si>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</si>
  <si>
    <t xml:space="preserve">                                                                                                   วันที่  30  เมษายน  2567</t>
  </si>
  <si>
    <t xml:space="preserve">                                                                                                            งบทดลองระหว่างเดือน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</si>
</sst>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49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43" fontId="24" fillId="0" borderId="0" xfId="10" applyNumberFormat="1" applyFont="1" applyFill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187" fontId="24" fillId="0" borderId="8" xfId="8" applyFont="1" applyFill="1" applyBorder="1"/>
    <xf numFmtId="187" fontId="24" fillId="0" borderId="22" xfId="8" applyFont="1" applyFill="1" applyBorder="1"/>
    <xf numFmtId="187" fontId="24" fillId="0" borderId="3" xfId="8" applyFont="1" applyFill="1" applyBorder="1"/>
    <xf numFmtId="187" fontId="24" fillId="0" borderId="7" xfId="8" applyFont="1" applyFill="1" applyBorder="1"/>
    <xf numFmtId="187" fontId="24" fillId="0" borderId="11" xfId="8" applyFont="1" applyFill="1" applyBorder="1"/>
    <xf numFmtId="187" fontId="24" fillId="0" borderId="20" xfId="8" applyFont="1" applyFill="1" applyBorder="1"/>
    <xf numFmtId="43" fontId="20" fillId="0" borderId="23" xfId="23" applyFont="1" applyFill="1" applyBorder="1" applyAlignment="1">
      <alignment shrinkToFit="1"/>
    </xf>
    <xf numFmtId="187" fontId="24" fillId="0" borderId="6" xfId="8" applyFont="1" applyFill="1" applyBorder="1"/>
    <xf numFmtId="187" fontId="24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87" fontId="24" fillId="0" borderId="18" xfId="8" applyFont="1" applyFill="1" applyBorder="1"/>
    <xf numFmtId="187" fontId="24" fillId="0" borderId="24" xfId="8" applyFont="1" applyFill="1" applyBorder="1"/>
    <xf numFmtId="43" fontId="20" fillId="0" borderId="11" xfId="23" applyFont="1" applyFill="1" applyBorder="1" applyAlignment="1">
      <alignment shrinkToFit="1"/>
    </xf>
    <xf numFmtId="1" fontId="24" fillId="0" borderId="18" xfId="21" applyNumberFormat="1" applyFont="1" applyFill="1" applyBorder="1" applyAlignment="1">
      <alignment horizontal="center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187" fontId="20" fillId="0" borderId="3" xfId="0" applyNumberFormat="1" applyFont="1" applyFill="1" applyBorder="1"/>
    <xf numFmtId="187" fontId="20" fillId="0" borderId="6" xfId="0" applyNumberFormat="1" applyFont="1" applyFill="1" applyBorder="1"/>
    <xf numFmtId="43" fontId="20" fillId="0" borderId="18" xfId="23" applyFont="1" applyFill="1" applyBorder="1" applyAlignment="1">
      <alignment shrinkToFit="1"/>
    </xf>
    <xf numFmtId="43" fontId="24" fillId="0" borderId="11" xfId="10" applyNumberFormat="1" applyFont="1" applyFill="1" applyBorder="1"/>
    <xf numFmtId="187" fontId="25" fillId="0" borderId="22" xfId="8" applyFont="1" applyFill="1" applyBorder="1"/>
    <xf numFmtId="43" fontId="25" fillId="0" borderId="7" xfId="10" applyNumberFormat="1" applyFont="1" applyFill="1" applyBorder="1"/>
    <xf numFmtId="43" fontId="25" fillId="0" borderId="11" xfId="10" applyNumberFormat="1" applyFont="1" applyFill="1" applyBorder="1"/>
    <xf numFmtId="187" fontId="25" fillId="0" borderId="7" xfId="8" applyFont="1" applyFill="1" applyBorder="1"/>
    <xf numFmtId="43" fontId="24" fillId="0" borderId="22" xfId="10" applyNumberFormat="1" applyFont="1" applyFill="1" applyBorder="1"/>
    <xf numFmtId="187" fontId="25" fillId="0" borderId="11" xfId="8" applyFont="1" applyFill="1" applyBorder="1"/>
    <xf numFmtId="187" fontId="25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99" t="s">
        <v>109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2" x14ac:dyDescent="0.5">
      <c r="A2" s="300" t="s">
        <v>110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2" x14ac:dyDescent="0.5">
      <c r="A3" s="300" t="s">
        <v>118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</row>
    <row r="4" spans="1:12" x14ac:dyDescent="0.5">
      <c r="A4" s="301" t="s">
        <v>111</v>
      </c>
      <c r="B4" s="301"/>
      <c r="C4" s="301"/>
      <c r="D4" s="301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99" t="s">
        <v>116</v>
      </c>
      <c r="H12" s="299"/>
      <c r="I12" s="299"/>
      <c r="J12" s="299"/>
    </row>
    <row r="14" spans="1:12" x14ac:dyDescent="0.5">
      <c r="G14" s="299" t="s">
        <v>117</v>
      </c>
      <c r="H14" s="299"/>
      <c r="I14" s="299"/>
      <c r="J14" s="299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98" t="s">
        <v>109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8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99" t="s">
        <v>116</v>
      </c>
      <c r="H30" s="299"/>
      <c r="I30" s="299"/>
      <c r="J30" s="299"/>
    </row>
    <row r="32" spans="1:10" x14ac:dyDescent="0.5">
      <c r="G32" s="299" t="s">
        <v>127</v>
      </c>
      <c r="H32" s="299"/>
      <c r="I32" s="299"/>
      <c r="J32" s="299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04" t="s">
        <v>26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</row>
    <row r="5" spans="1:69" x14ac:dyDescent="0.5">
      <c r="A5" s="304" t="s">
        <v>78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</row>
    <row r="6" spans="1:69" x14ac:dyDescent="0.5">
      <c r="A6" s="305" t="s">
        <v>80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</row>
    <row r="7" spans="1:69" s="57" customFormat="1" x14ac:dyDescent="0.5">
      <c r="A7" s="306" t="s">
        <v>95</v>
      </c>
      <c r="B7" s="303" t="s">
        <v>29</v>
      </c>
      <c r="C7" s="308" t="s">
        <v>81</v>
      </c>
      <c r="D7" s="303" t="s">
        <v>30</v>
      </c>
      <c r="E7" s="303"/>
      <c r="F7" s="302">
        <v>20606</v>
      </c>
      <c r="G7" s="303"/>
      <c r="H7" s="303" t="s">
        <v>31</v>
      </c>
      <c r="I7" s="303"/>
      <c r="J7" s="302">
        <v>20636</v>
      </c>
      <c r="K7" s="303"/>
      <c r="L7" s="303" t="s">
        <v>9</v>
      </c>
      <c r="M7" s="303"/>
      <c r="N7" s="302">
        <v>20667</v>
      </c>
      <c r="O7" s="303"/>
      <c r="P7" s="303" t="s">
        <v>31</v>
      </c>
      <c r="Q7" s="303"/>
      <c r="R7" s="302">
        <v>20698</v>
      </c>
      <c r="S7" s="303"/>
      <c r="T7" s="303" t="s">
        <v>9</v>
      </c>
      <c r="U7" s="303"/>
      <c r="V7" s="302">
        <v>20728</v>
      </c>
      <c r="W7" s="303"/>
      <c r="X7" s="303" t="s">
        <v>31</v>
      </c>
      <c r="Y7" s="303"/>
      <c r="Z7" s="302">
        <v>20759</v>
      </c>
      <c r="AA7" s="303"/>
      <c r="AB7" s="303" t="s">
        <v>9</v>
      </c>
      <c r="AC7" s="303"/>
      <c r="AD7" s="302">
        <v>20789</v>
      </c>
      <c r="AE7" s="303"/>
      <c r="AF7" s="303" t="s">
        <v>31</v>
      </c>
      <c r="AG7" s="303"/>
      <c r="AH7" s="302">
        <v>20820</v>
      </c>
      <c r="AI7" s="303"/>
      <c r="AJ7" s="303" t="s">
        <v>9</v>
      </c>
      <c r="AK7" s="303"/>
      <c r="AL7" s="302">
        <v>20851</v>
      </c>
      <c r="AM7" s="303"/>
      <c r="AN7" s="303" t="s">
        <v>31</v>
      </c>
      <c r="AO7" s="303"/>
      <c r="AP7" s="302">
        <v>20879</v>
      </c>
      <c r="AQ7" s="303"/>
      <c r="AR7" s="303" t="s">
        <v>9</v>
      </c>
      <c r="AS7" s="303"/>
      <c r="AT7" s="302">
        <v>20910</v>
      </c>
      <c r="AU7" s="303"/>
      <c r="AV7" s="303" t="s">
        <v>31</v>
      </c>
      <c r="AW7" s="303"/>
      <c r="AX7" s="302">
        <v>20940</v>
      </c>
      <c r="AY7" s="303"/>
      <c r="AZ7" s="303" t="s">
        <v>31</v>
      </c>
      <c r="BA7" s="303"/>
      <c r="BB7" s="302" t="s">
        <v>32</v>
      </c>
      <c r="BC7" s="303"/>
      <c r="BD7" s="303" t="s">
        <v>33</v>
      </c>
      <c r="BE7" s="303"/>
      <c r="BF7" s="303" t="s">
        <v>34</v>
      </c>
      <c r="BG7" s="303"/>
      <c r="BH7" s="303"/>
      <c r="BI7" s="303"/>
      <c r="BJ7" s="303" t="s">
        <v>35</v>
      </c>
      <c r="BK7" s="303"/>
      <c r="BL7" s="303" t="s">
        <v>36</v>
      </c>
      <c r="BM7" s="303"/>
      <c r="BN7" s="303" t="s">
        <v>19</v>
      </c>
      <c r="BO7" s="303"/>
      <c r="BP7" s="303" t="s">
        <v>37</v>
      </c>
      <c r="BQ7" s="303"/>
    </row>
    <row r="8" spans="1:69" s="57" customFormat="1" x14ac:dyDescent="0.5">
      <c r="A8" s="307"/>
      <c r="B8" s="303"/>
      <c r="C8" s="309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s="57" customFormat="1" x14ac:dyDescent="0.5">
      <c r="A9" s="5" t="s">
        <v>96</v>
      </c>
      <c r="B9" s="303"/>
      <c r="C9" s="310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06" t="s">
        <v>146</v>
      </c>
      <c r="B4" s="313" t="s">
        <v>29</v>
      </c>
      <c r="C4" s="306" t="s">
        <v>95</v>
      </c>
      <c r="D4" s="303" t="s">
        <v>30</v>
      </c>
      <c r="E4" s="303"/>
      <c r="F4" s="302">
        <v>21336</v>
      </c>
      <c r="G4" s="303"/>
      <c r="H4" s="311" t="s">
        <v>9</v>
      </c>
      <c r="I4" s="311"/>
      <c r="J4" s="302">
        <v>21366</v>
      </c>
      <c r="K4" s="303"/>
      <c r="L4" s="311" t="s">
        <v>9</v>
      </c>
      <c r="M4" s="311"/>
      <c r="N4" s="302">
        <v>21397</v>
      </c>
      <c r="O4" s="303"/>
      <c r="P4" s="311" t="s">
        <v>9</v>
      </c>
      <c r="Q4" s="311"/>
      <c r="R4" s="302">
        <v>21428</v>
      </c>
      <c r="S4" s="303"/>
      <c r="T4" s="311" t="s">
        <v>9</v>
      </c>
      <c r="U4" s="311"/>
      <c r="V4" s="302">
        <v>21458</v>
      </c>
      <c r="W4" s="303"/>
      <c r="X4" s="311" t="s">
        <v>9</v>
      </c>
      <c r="Y4" s="311"/>
      <c r="Z4" s="302">
        <v>21489</v>
      </c>
      <c r="AA4" s="303"/>
      <c r="AB4" s="311" t="s">
        <v>9</v>
      </c>
      <c r="AC4" s="311"/>
      <c r="AD4" s="302">
        <v>21519</v>
      </c>
      <c r="AE4" s="303"/>
      <c r="AF4" s="311" t="s">
        <v>9</v>
      </c>
      <c r="AG4" s="311"/>
      <c r="AH4" s="302">
        <v>21550</v>
      </c>
      <c r="AI4" s="303"/>
      <c r="AJ4" s="311" t="s">
        <v>9</v>
      </c>
      <c r="AK4" s="311"/>
      <c r="AL4" s="302">
        <v>21581</v>
      </c>
      <c r="AM4" s="303"/>
      <c r="AN4" s="311" t="s">
        <v>9</v>
      </c>
      <c r="AO4" s="311"/>
      <c r="AP4" s="302">
        <v>21607</v>
      </c>
      <c r="AQ4" s="303"/>
      <c r="AR4" s="311" t="s">
        <v>9</v>
      </c>
      <c r="AS4" s="311"/>
      <c r="AT4" s="302">
        <v>240784</v>
      </c>
      <c r="AU4" s="303"/>
      <c r="AV4" s="303" t="s">
        <v>31</v>
      </c>
      <c r="AW4" s="303"/>
      <c r="AX4" s="302">
        <v>21670</v>
      </c>
      <c r="AY4" s="303"/>
      <c r="AZ4" s="303" t="s">
        <v>31</v>
      </c>
      <c r="BA4" s="303"/>
      <c r="BB4" s="302" t="s">
        <v>32</v>
      </c>
      <c r="BC4" s="303"/>
      <c r="BD4" s="303" t="s">
        <v>33</v>
      </c>
      <c r="BE4" s="303"/>
      <c r="BF4" s="303" t="s">
        <v>34</v>
      </c>
      <c r="BG4" s="303"/>
      <c r="BH4" s="303"/>
      <c r="BI4" s="303"/>
      <c r="BJ4" s="303" t="s">
        <v>35</v>
      </c>
      <c r="BK4" s="303"/>
      <c r="BL4" s="303" t="s">
        <v>36</v>
      </c>
      <c r="BM4" s="303"/>
      <c r="BN4" s="303" t="s">
        <v>19</v>
      </c>
      <c r="BO4" s="303"/>
      <c r="BP4" s="303" t="s">
        <v>37</v>
      </c>
      <c r="BQ4" s="303"/>
    </row>
    <row r="5" spans="1:69" s="57" customFormat="1" x14ac:dyDescent="0.5">
      <c r="A5" s="307"/>
      <c r="B5" s="313"/>
      <c r="C5" s="307"/>
      <c r="D5" s="303"/>
      <c r="E5" s="303"/>
      <c r="F5" s="303"/>
      <c r="G5" s="303"/>
      <c r="H5" s="311"/>
      <c r="I5" s="311"/>
      <c r="J5" s="303"/>
      <c r="K5" s="303"/>
      <c r="L5" s="311"/>
      <c r="M5" s="311"/>
      <c r="N5" s="303"/>
      <c r="O5" s="303"/>
      <c r="P5" s="311"/>
      <c r="Q5" s="311"/>
      <c r="R5" s="303"/>
      <c r="S5" s="303"/>
      <c r="T5" s="311"/>
      <c r="U5" s="311"/>
      <c r="V5" s="303"/>
      <c r="W5" s="303"/>
      <c r="X5" s="311"/>
      <c r="Y5" s="311"/>
      <c r="Z5" s="303"/>
      <c r="AA5" s="303"/>
      <c r="AB5" s="311"/>
      <c r="AC5" s="311"/>
      <c r="AD5" s="303"/>
      <c r="AE5" s="303"/>
      <c r="AF5" s="311"/>
      <c r="AG5" s="311"/>
      <c r="AH5" s="303"/>
      <c r="AI5" s="303"/>
      <c r="AJ5" s="311"/>
      <c r="AK5" s="311"/>
      <c r="AL5" s="303"/>
      <c r="AM5" s="303"/>
      <c r="AN5" s="311"/>
      <c r="AO5" s="311"/>
      <c r="AP5" s="303"/>
      <c r="AQ5" s="303"/>
      <c r="AR5" s="311"/>
      <c r="AS5" s="311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s="57" customFormat="1" x14ac:dyDescent="0.5">
      <c r="A6" s="5" t="s">
        <v>147</v>
      </c>
      <c r="B6" s="313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2"/>
      <c r="AR103" s="312"/>
      <c r="AS103" s="312"/>
      <c r="AT103" s="312" t="s">
        <v>158</v>
      </c>
      <c r="AU103" s="312"/>
      <c r="AV103" s="312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2"/>
      <c r="AR104" s="312"/>
      <c r="AS104" s="312"/>
      <c r="AT104" s="312" t="s">
        <v>159</v>
      </c>
      <c r="AU104" s="312"/>
      <c r="AV104" s="312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2" t="s">
        <v>156</v>
      </c>
      <c r="AU105" s="312"/>
      <c r="AV105" s="312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07" t="s">
        <v>203</v>
      </c>
      <c r="B4" s="313" t="s">
        <v>29</v>
      </c>
      <c r="C4" s="306" t="s">
        <v>95</v>
      </c>
      <c r="D4" s="303" t="s">
        <v>30</v>
      </c>
      <c r="E4" s="303"/>
      <c r="F4" s="314">
        <v>21336</v>
      </c>
      <c r="G4" s="314"/>
      <c r="H4" s="303" t="s">
        <v>9</v>
      </c>
      <c r="I4" s="303"/>
      <c r="J4" s="314">
        <v>21366</v>
      </c>
      <c r="K4" s="314"/>
      <c r="L4" s="303" t="s">
        <v>9</v>
      </c>
      <c r="M4" s="303"/>
      <c r="N4" s="314">
        <v>21397</v>
      </c>
      <c r="O4" s="314"/>
      <c r="P4" s="303" t="s">
        <v>9</v>
      </c>
      <c r="Q4" s="303"/>
      <c r="R4" s="314">
        <v>21428</v>
      </c>
      <c r="S4" s="314"/>
      <c r="T4" s="303" t="s">
        <v>9</v>
      </c>
      <c r="U4" s="303"/>
      <c r="V4" s="314">
        <v>21458</v>
      </c>
      <c r="W4" s="314"/>
      <c r="X4" s="303" t="s">
        <v>9</v>
      </c>
      <c r="Y4" s="303"/>
      <c r="Z4" s="314">
        <v>21489</v>
      </c>
      <c r="AA4" s="314"/>
      <c r="AB4" s="303" t="s">
        <v>9</v>
      </c>
      <c r="AC4" s="303"/>
      <c r="AD4" s="314">
        <v>21519</v>
      </c>
      <c r="AE4" s="314"/>
      <c r="AF4" s="303" t="s">
        <v>9</v>
      </c>
      <c r="AG4" s="303"/>
      <c r="AH4" s="314">
        <v>21550</v>
      </c>
      <c r="AI4" s="314"/>
      <c r="AJ4" s="303" t="s">
        <v>9</v>
      </c>
      <c r="AK4" s="303"/>
      <c r="AL4" s="314">
        <v>21581</v>
      </c>
      <c r="AM4" s="314"/>
      <c r="AN4" s="303" t="s">
        <v>9</v>
      </c>
      <c r="AO4" s="303"/>
      <c r="AP4" s="314">
        <v>21607</v>
      </c>
      <c r="AQ4" s="314"/>
      <c r="AR4" s="303" t="s">
        <v>9</v>
      </c>
      <c r="AS4" s="303"/>
      <c r="AT4" s="314">
        <v>240784</v>
      </c>
      <c r="AU4" s="314"/>
      <c r="AV4" s="303" t="s">
        <v>9</v>
      </c>
      <c r="AW4" s="303"/>
      <c r="AX4" s="314">
        <v>21670</v>
      </c>
      <c r="AY4" s="314"/>
      <c r="AZ4" s="319" t="s">
        <v>205</v>
      </c>
      <c r="BA4" s="319"/>
      <c r="BB4" s="314">
        <v>21701</v>
      </c>
      <c r="BC4" s="311"/>
      <c r="BD4" s="303" t="s">
        <v>31</v>
      </c>
      <c r="BE4" s="303"/>
      <c r="BF4" s="314">
        <v>21728</v>
      </c>
      <c r="BG4" s="311"/>
      <c r="BH4" s="303" t="s">
        <v>31</v>
      </c>
      <c r="BI4" s="303"/>
      <c r="BJ4" s="314">
        <v>21751</v>
      </c>
      <c r="BK4" s="311"/>
      <c r="BL4" s="303" t="s">
        <v>31</v>
      </c>
      <c r="BM4" s="303"/>
      <c r="BN4" s="314">
        <v>21787</v>
      </c>
      <c r="BO4" s="311"/>
      <c r="BP4" s="303" t="s">
        <v>172</v>
      </c>
      <c r="BQ4" s="303"/>
      <c r="BR4" s="314">
        <v>21823</v>
      </c>
      <c r="BS4" s="311"/>
      <c r="BT4" s="303" t="s">
        <v>172</v>
      </c>
      <c r="BU4" s="303"/>
      <c r="BV4" s="314">
        <v>21848</v>
      </c>
      <c r="BW4" s="311"/>
      <c r="BX4" s="303" t="s">
        <v>172</v>
      </c>
      <c r="BY4" s="303"/>
      <c r="BZ4" s="314">
        <v>21879</v>
      </c>
      <c r="CA4" s="311"/>
      <c r="CB4" s="303" t="s">
        <v>172</v>
      </c>
      <c r="CC4" s="303"/>
      <c r="CD4" s="314">
        <v>21914</v>
      </c>
      <c r="CE4" s="311"/>
      <c r="CF4" s="303" t="s">
        <v>172</v>
      </c>
      <c r="CG4" s="303"/>
      <c r="CH4" s="314">
        <v>21940</v>
      </c>
      <c r="CI4" s="311"/>
      <c r="CJ4" s="303" t="s">
        <v>172</v>
      </c>
      <c r="CK4" s="303"/>
      <c r="CL4" s="314">
        <v>21974</v>
      </c>
      <c r="CM4" s="311"/>
      <c r="CN4" s="303" t="s">
        <v>172</v>
      </c>
      <c r="CO4" s="303"/>
      <c r="CP4" s="314">
        <v>22006</v>
      </c>
      <c r="CQ4" s="311"/>
      <c r="CR4" s="315" t="s">
        <v>172</v>
      </c>
      <c r="CS4" s="316"/>
      <c r="CT4" s="314">
        <v>22032</v>
      </c>
      <c r="CU4" s="311"/>
      <c r="CV4" s="315" t="s">
        <v>172</v>
      </c>
      <c r="CW4" s="316"/>
    </row>
    <row r="5" spans="1:101" s="57" customFormat="1" ht="18.75" customHeight="1" x14ac:dyDescent="0.5">
      <c r="A5" s="320"/>
      <c r="B5" s="313"/>
      <c r="C5" s="306"/>
      <c r="D5" s="303"/>
      <c r="E5" s="303"/>
      <c r="F5" s="314"/>
      <c r="G5" s="314"/>
      <c r="H5" s="303"/>
      <c r="I5" s="303"/>
      <c r="J5" s="314"/>
      <c r="K5" s="314"/>
      <c r="L5" s="303"/>
      <c r="M5" s="303"/>
      <c r="N5" s="314"/>
      <c r="O5" s="314"/>
      <c r="P5" s="303"/>
      <c r="Q5" s="303"/>
      <c r="R5" s="314"/>
      <c r="S5" s="314"/>
      <c r="T5" s="303"/>
      <c r="U5" s="303"/>
      <c r="V5" s="314"/>
      <c r="W5" s="314"/>
      <c r="X5" s="303"/>
      <c r="Y5" s="303"/>
      <c r="Z5" s="314"/>
      <c r="AA5" s="314"/>
      <c r="AB5" s="303"/>
      <c r="AC5" s="303"/>
      <c r="AD5" s="314"/>
      <c r="AE5" s="314"/>
      <c r="AF5" s="303"/>
      <c r="AG5" s="303"/>
      <c r="AH5" s="314"/>
      <c r="AI5" s="314"/>
      <c r="AJ5" s="303"/>
      <c r="AK5" s="303"/>
      <c r="AL5" s="314"/>
      <c r="AM5" s="314"/>
      <c r="AN5" s="303"/>
      <c r="AO5" s="303"/>
      <c r="AP5" s="314"/>
      <c r="AQ5" s="314"/>
      <c r="AR5" s="303"/>
      <c r="AS5" s="303"/>
      <c r="AT5" s="314"/>
      <c r="AU5" s="314"/>
      <c r="AV5" s="303"/>
      <c r="AW5" s="303"/>
      <c r="AX5" s="314"/>
      <c r="AY5" s="314"/>
      <c r="AZ5" s="319"/>
      <c r="BA5" s="319"/>
      <c r="BB5" s="311"/>
      <c r="BC5" s="311"/>
      <c r="BD5" s="303"/>
      <c r="BE5" s="303"/>
      <c r="BF5" s="311"/>
      <c r="BG5" s="311"/>
      <c r="BH5" s="303"/>
      <c r="BI5" s="303"/>
      <c r="BJ5" s="311"/>
      <c r="BK5" s="311"/>
      <c r="BL5" s="303"/>
      <c r="BM5" s="303"/>
      <c r="BN5" s="311"/>
      <c r="BO5" s="311"/>
      <c r="BP5" s="303"/>
      <c r="BQ5" s="303"/>
      <c r="BR5" s="311"/>
      <c r="BS5" s="311"/>
      <c r="BT5" s="303"/>
      <c r="BU5" s="303"/>
      <c r="BV5" s="311"/>
      <c r="BW5" s="311"/>
      <c r="BX5" s="303"/>
      <c r="BY5" s="303"/>
      <c r="BZ5" s="311"/>
      <c r="CA5" s="311"/>
      <c r="CB5" s="303"/>
      <c r="CC5" s="303"/>
      <c r="CD5" s="311"/>
      <c r="CE5" s="311"/>
      <c r="CF5" s="303"/>
      <c r="CG5" s="303"/>
      <c r="CH5" s="311"/>
      <c r="CI5" s="311"/>
      <c r="CJ5" s="303"/>
      <c r="CK5" s="303"/>
      <c r="CL5" s="311"/>
      <c r="CM5" s="311"/>
      <c r="CN5" s="303"/>
      <c r="CO5" s="303"/>
      <c r="CP5" s="311"/>
      <c r="CQ5" s="311"/>
      <c r="CR5" s="317"/>
      <c r="CS5" s="318"/>
      <c r="CT5" s="311"/>
      <c r="CU5" s="311"/>
      <c r="CV5" s="317"/>
      <c r="CW5" s="318"/>
    </row>
    <row r="6" spans="1:101" s="57" customFormat="1" x14ac:dyDescent="0.5">
      <c r="A6" s="321"/>
      <c r="B6" s="313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07" t="s">
        <v>203</v>
      </c>
      <c r="B4" s="313" t="s">
        <v>29</v>
      </c>
      <c r="C4" s="306" t="s">
        <v>95</v>
      </c>
      <c r="D4" s="322" t="s">
        <v>208</v>
      </c>
      <c r="E4" s="323"/>
      <c r="F4" s="314">
        <v>22061</v>
      </c>
      <c r="G4" s="311"/>
      <c r="H4" s="303" t="s">
        <v>172</v>
      </c>
      <c r="I4" s="303"/>
      <c r="J4" s="314">
        <v>22093</v>
      </c>
      <c r="K4" s="311"/>
      <c r="L4" s="303" t="s">
        <v>172</v>
      </c>
      <c r="M4" s="303"/>
      <c r="N4" s="314">
        <v>22128</v>
      </c>
      <c r="O4" s="311"/>
      <c r="P4" s="303" t="s">
        <v>172</v>
      </c>
      <c r="Q4" s="303"/>
      <c r="R4" s="314">
        <v>22159</v>
      </c>
      <c r="S4" s="311"/>
      <c r="T4" s="303" t="s">
        <v>172</v>
      </c>
      <c r="U4" s="303"/>
      <c r="V4" s="314">
        <v>22184</v>
      </c>
      <c r="W4" s="311"/>
      <c r="X4" s="303" t="s">
        <v>172</v>
      </c>
      <c r="Y4" s="303"/>
      <c r="Z4" s="314">
        <v>22220</v>
      </c>
      <c r="AA4" s="311"/>
      <c r="AB4" s="303" t="s">
        <v>172</v>
      </c>
      <c r="AC4" s="303"/>
      <c r="AD4" s="314">
        <v>22250</v>
      </c>
      <c r="AE4" s="311"/>
      <c r="AF4" s="303" t="s">
        <v>172</v>
      </c>
      <c r="AG4" s="303"/>
      <c r="AH4" s="314">
        <v>22281</v>
      </c>
      <c r="AI4" s="311"/>
      <c r="AJ4" s="303" t="s">
        <v>172</v>
      </c>
      <c r="AK4" s="303"/>
      <c r="AL4" s="314">
        <v>22312</v>
      </c>
      <c r="AM4" s="311"/>
      <c r="AN4" s="315" t="s">
        <v>172</v>
      </c>
      <c r="AO4" s="316"/>
      <c r="AP4" s="314">
        <v>22340</v>
      </c>
      <c r="AQ4" s="311"/>
      <c r="AR4" s="315" t="s">
        <v>172</v>
      </c>
      <c r="AS4" s="316"/>
      <c r="AT4" s="314">
        <v>22366</v>
      </c>
      <c r="AU4" s="311"/>
      <c r="AV4" s="315" t="s">
        <v>207</v>
      </c>
      <c r="AW4" s="316"/>
      <c r="AX4" s="314">
        <v>22401</v>
      </c>
      <c r="AY4" s="311"/>
      <c r="AZ4" s="315" t="s">
        <v>234</v>
      </c>
      <c r="BA4" s="316"/>
      <c r="BB4" s="330" t="s">
        <v>228</v>
      </c>
      <c r="BC4" s="331"/>
      <c r="BD4" s="326" t="s">
        <v>229</v>
      </c>
      <c r="BE4" s="327"/>
    </row>
    <row r="5" spans="1:57" x14ac:dyDescent="0.2">
      <c r="A5" s="320"/>
      <c r="B5" s="313"/>
      <c r="C5" s="306"/>
      <c r="D5" s="324" t="s">
        <v>209</v>
      </c>
      <c r="E5" s="325"/>
      <c r="F5" s="311"/>
      <c r="G5" s="311"/>
      <c r="H5" s="303"/>
      <c r="I5" s="303"/>
      <c r="J5" s="311"/>
      <c r="K5" s="311"/>
      <c r="L5" s="303"/>
      <c r="M5" s="303"/>
      <c r="N5" s="311"/>
      <c r="O5" s="311"/>
      <c r="P5" s="303"/>
      <c r="Q5" s="303"/>
      <c r="R5" s="311"/>
      <c r="S5" s="311"/>
      <c r="T5" s="303"/>
      <c r="U5" s="303"/>
      <c r="V5" s="311"/>
      <c r="W5" s="311"/>
      <c r="X5" s="303"/>
      <c r="Y5" s="303"/>
      <c r="Z5" s="311"/>
      <c r="AA5" s="311"/>
      <c r="AB5" s="303"/>
      <c r="AC5" s="303"/>
      <c r="AD5" s="311"/>
      <c r="AE5" s="311"/>
      <c r="AF5" s="303"/>
      <c r="AG5" s="303"/>
      <c r="AH5" s="311"/>
      <c r="AI5" s="311"/>
      <c r="AJ5" s="303"/>
      <c r="AK5" s="303"/>
      <c r="AL5" s="311"/>
      <c r="AM5" s="311"/>
      <c r="AN5" s="317"/>
      <c r="AO5" s="318"/>
      <c r="AP5" s="311"/>
      <c r="AQ5" s="311"/>
      <c r="AR5" s="317"/>
      <c r="AS5" s="318"/>
      <c r="AT5" s="311"/>
      <c r="AU5" s="311"/>
      <c r="AV5" s="317"/>
      <c r="AW5" s="318"/>
      <c r="AX5" s="311"/>
      <c r="AY5" s="311"/>
      <c r="AZ5" s="317"/>
      <c r="BA5" s="318"/>
      <c r="BB5" s="332"/>
      <c r="BC5" s="333"/>
      <c r="BD5" s="328"/>
      <c r="BE5" s="329"/>
    </row>
    <row r="6" spans="1:57" x14ac:dyDescent="0.5">
      <c r="A6" s="321"/>
      <c r="B6" s="313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8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L5" sqref="AL5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7" width="12.5703125" style="139" hidden="1" customWidth="1"/>
    <col min="8" max="9" width="13.7109375" style="2" hidden="1" customWidth="1"/>
    <col min="10" max="11" width="12.5703125" style="139" hidden="1" customWidth="1"/>
    <col min="12" max="13" width="13.7109375" style="2" hidden="1" customWidth="1"/>
    <col min="14" max="15" width="12.5703125" style="139" hidden="1" customWidth="1"/>
    <col min="16" max="17" width="13.7109375" style="2" hidden="1" customWidth="1"/>
    <col min="18" max="19" width="12.5703125" style="139" hidden="1" customWidth="1"/>
    <col min="20" max="21" width="13.7109375" style="2" hidden="1" customWidth="1"/>
    <col min="22" max="23" width="12.5703125" style="139" hidden="1" customWidth="1"/>
    <col min="24" max="25" width="13.7109375" style="2" hidden="1" customWidth="1"/>
    <col min="26" max="27" width="12.5703125" style="139" hidden="1" customWidth="1"/>
    <col min="28" max="29" width="13.7109375" style="2" customWidth="1"/>
    <col min="30" max="31" width="12.5703125" style="139" customWidth="1"/>
    <col min="32" max="33" width="13.7109375" style="2" customWidth="1"/>
    <col min="34" max="34" width="13.85546875" style="246" hidden="1" customWidth="1"/>
    <col min="35" max="35" width="14.28515625" style="246" hidden="1" customWidth="1"/>
    <col min="36" max="38" width="9.140625" style="247" customWidth="1"/>
    <col min="39" max="16384" width="9.140625" style="247"/>
  </cols>
  <sheetData>
    <row r="1" spans="1:35" x14ac:dyDescent="0.55000000000000004">
      <c r="A1" s="111" t="s">
        <v>166</v>
      </c>
      <c r="B1" s="111"/>
      <c r="C1" s="111"/>
      <c r="D1" s="219"/>
      <c r="E1" s="219"/>
      <c r="F1" s="219"/>
      <c r="G1" s="219"/>
      <c r="H1" s="111"/>
      <c r="I1" s="111"/>
      <c r="J1" s="219"/>
      <c r="K1" s="219"/>
      <c r="L1" s="111"/>
      <c r="M1" s="111"/>
      <c r="N1" s="219"/>
      <c r="O1" s="219"/>
      <c r="P1" s="111"/>
      <c r="Q1" s="111"/>
      <c r="R1" s="219"/>
      <c r="S1" s="219"/>
      <c r="T1" s="111"/>
      <c r="U1" s="111"/>
      <c r="V1" s="219"/>
      <c r="W1" s="219"/>
      <c r="X1" s="111"/>
      <c r="Y1" s="111"/>
      <c r="Z1" s="219"/>
      <c r="AA1" s="219"/>
      <c r="AB1" s="111"/>
      <c r="AC1" s="111"/>
      <c r="AD1" s="219"/>
      <c r="AE1" s="219"/>
      <c r="AF1" s="111"/>
      <c r="AG1" s="111"/>
    </row>
    <row r="2" spans="1:35" x14ac:dyDescent="0.55000000000000004">
      <c r="A2" s="111" t="s">
        <v>289</v>
      </c>
      <c r="B2" s="111"/>
      <c r="C2" s="111"/>
      <c r="D2" s="219"/>
      <c r="E2" s="219"/>
      <c r="F2" s="219"/>
      <c r="G2" s="219"/>
      <c r="H2" s="111"/>
      <c r="I2" s="111"/>
      <c r="J2" s="219"/>
      <c r="K2" s="219"/>
      <c r="L2" s="111"/>
      <c r="M2" s="111"/>
      <c r="N2" s="219"/>
      <c r="O2" s="219"/>
      <c r="P2" s="111"/>
      <c r="Q2" s="111"/>
      <c r="R2" s="219"/>
      <c r="S2" s="219"/>
      <c r="T2" s="111"/>
      <c r="U2" s="111"/>
      <c r="V2" s="219"/>
      <c r="W2" s="219"/>
      <c r="X2" s="111"/>
      <c r="Y2" s="111"/>
      <c r="Z2" s="219"/>
      <c r="AA2" s="219"/>
      <c r="AB2" s="111"/>
      <c r="AC2" s="111"/>
      <c r="AD2" s="219"/>
      <c r="AE2" s="219"/>
      <c r="AF2" s="111"/>
      <c r="AG2" s="111"/>
    </row>
    <row r="3" spans="1:35" ht="24" customHeight="1" x14ac:dyDescent="0.5">
      <c r="A3" s="4" t="s">
        <v>288</v>
      </c>
      <c r="B3" s="214"/>
      <c r="C3" s="214"/>
      <c r="D3" s="220"/>
      <c r="E3" s="220"/>
      <c r="F3" s="220"/>
      <c r="G3" s="220"/>
      <c r="H3" s="214"/>
      <c r="I3" s="214"/>
      <c r="J3" s="220"/>
      <c r="K3" s="220"/>
      <c r="L3" s="214"/>
      <c r="M3" s="214"/>
      <c r="N3" s="220"/>
      <c r="O3" s="220"/>
      <c r="P3" s="214"/>
      <c r="Q3" s="214"/>
      <c r="R3" s="220"/>
      <c r="S3" s="220"/>
      <c r="T3" s="214"/>
      <c r="U3" s="214"/>
      <c r="V3" s="220"/>
      <c r="W3" s="220"/>
      <c r="X3" s="214"/>
      <c r="Y3" s="214"/>
      <c r="Z3" s="220"/>
      <c r="AA3" s="220"/>
      <c r="AB3" s="214"/>
      <c r="AC3" s="214"/>
      <c r="AD3" s="220"/>
      <c r="AE3" s="220"/>
      <c r="AF3" s="214"/>
      <c r="AG3" s="214"/>
      <c r="AH3" s="214"/>
      <c r="AI3" s="214"/>
    </row>
    <row r="4" spans="1:35" ht="21.75" customHeight="1" x14ac:dyDescent="0.55000000000000004">
      <c r="A4" s="307" t="s">
        <v>203</v>
      </c>
      <c r="B4" s="313" t="s">
        <v>29</v>
      </c>
      <c r="C4" s="306" t="s">
        <v>95</v>
      </c>
      <c r="D4" s="340" t="s">
        <v>208</v>
      </c>
      <c r="E4" s="341"/>
      <c r="F4" s="338">
        <v>24258</v>
      </c>
      <c r="G4" s="339"/>
      <c r="H4" s="315" t="s">
        <v>207</v>
      </c>
      <c r="I4" s="316"/>
      <c r="J4" s="338">
        <v>24288</v>
      </c>
      <c r="K4" s="339"/>
      <c r="L4" s="315" t="s">
        <v>207</v>
      </c>
      <c r="M4" s="316"/>
      <c r="N4" s="338">
        <v>24319</v>
      </c>
      <c r="O4" s="339"/>
      <c r="P4" s="315" t="s">
        <v>172</v>
      </c>
      <c r="Q4" s="316"/>
      <c r="R4" s="338">
        <v>24350</v>
      </c>
      <c r="S4" s="339"/>
      <c r="T4" s="315" t="s">
        <v>172</v>
      </c>
      <c r="U4" s="316"/>
      <c r="V4" s="338">
        <v>24380</v>
      </c>
      <c r="W4" s="339"/>
      <c r="X4" s="315" t="s">
        <v>172</v>
      </c>
      <c r="Y4" s="316"/>
      <c r="Z4" s="338">
        <v>24411</v>
      </c>
      <c r="AA4" s="339"/>
      <c r="AB4" s="315" t="s">
        <v>172</v>
      </c>
      <c r="AC4" s="316"/>
      <c r="AD4" s="338">
        <v>24441</v>
      </c>
      <c r="AE4" s="339"/>
      <c r="AF4" s="315" t="s">
        <v>207</v>
      </c>
      <c r="AG4" s="316"/>
      <c r="AH4" s="334" t="s">
        <v>244</v>
      </c>
      <c r="AI4" s="335"/>
    </row>
    <row r="5" spans="1:35" ht="21.75" customHeight="1" x14ac:dyDescent="0.55000000000000004">
      <c r="A5" s="320"/>
      <c r="B5" s="313"/>
      <c r="C5" s="306"/>
      <c r="D5" s="342">
        <v>243373</v>
      </c>
      <c r="E5" s="343"/>
      <c r="F5" s="339"/>
      <c r="G5" s="339"/>
      <c r="H5" s="317"/>
      <c r="I5" s="318"/>
      <c r="J5" s="339"/>
      <c r="K5" s="339"/>
      <c r="L5" s="317"/>
      <c r="M5" s="318"/>
      <c r="N5" s="339"/>
      <c r="O5" s="339"/>
      <c r="P5" s="317"/>
      <c r="Q5" s="318"/>
      <c r="R5" s="339"/>
      <c r="S5" s="339"/>
      <c r="T5" s="317"/>
      <c r="U5" s="318"/>
      <c r="V5" s="339"/>
      <c r="W5" s="339"/>
      <c r="X5" s="317"/>
      <c r="Y5" s="318"/>
      <c r="Z5" s="339"/>
      <c r="AA5" s="339"/>
      <c r="AB5" s="317"/>
      <c r="AC5" s="318"/>
      <c r="AD5" s="339"/>
      <c r="AE5" s="339"/>
      <c r="AF5" s="317"/>
      <c r="AG5" s="318"/>
      <c r="AH5" s="336" t="s">
        <v>286</v>
      </c>
      <c r="AI5" s="337"/>
    </row>
    <row r="6" spans="1:35" x14ac:dyDescent="0.55000000000000004">
      <c r="A6" s="321"/>
      <c r="B6" s="313"/>
      <c r="C6" s="227" t="s">
        <v>96</v>
      </c>
      <c r="D6" s="221" t="s">
        <v>38</v>
      </c>
      <c r="E6" s="221" t="s">
        <v>39</v>
      </c>
      <c r="F6" s="221" t="s">
        <v>38</v>
      </c>
      <c r="G6" s="221" t="s">
        <v>39</v>
      </c>
      <c r="H6" s="58" t="s">
        <v>38</v>
      </c>
      <c r="I6" s="58" t="s">
        <v>39</v>
      </c>
      <c r="J6" s="221" t="s">
        <v>38</v>
      </c>
      <c r="K6" s="221" t="s">
        <v>39</v>
      </c>
      <c r="L6" s="58" t="s">
        <v>38</v>
      </c>
      <c r="M6" s="58" t="s">
        <v>39</v>
      </c>
      <c r="N6" s="221" t="s">
        <v>38</v>
      </c>
      <c r="O6" s="221" t="s">
        <v>39</v>
      </c>
      <c r="P6" s="58" t="s">
        <v>38</v>
      </c>
      <c r="Q6" s="58" t="s">
        <v>39</v>
      </c>
      <c r="R6" s="221" t="s">
        <v>38</v>
      </c>
      <c r="S6" s="221" t="s">
        <v>39</v>
      </c>
      <c r="T6" s="58" t="s">
        <v>38</v>
      </c>
      <c r="U6" s="58" t="s">
        <v>39</v>
      </c>
      <c r="V6" s="221" t="s">
        <v>38</v>
      </c>
      <c r="W6" s="221" t="s">
        <v>39</v>
      </c>
      <c r="X6" s="58" t="s">
        <v>38</v>
      </c>
      <c r="Y6" s="58" t="s">
        <v>39</v>
      </c>
      <c r="Z6" s="221" t="s">
        <v>38</v>
      </c>
      <c r="AA6" s="221" t="s">
        <v>39</v>
      </c>
      <c r="AB6" s="58" t="s">
        <v>38</v>
      </c>
      <c r="AC6" s="58" t="s">
        <v>39</v>
      </c>
      <c r="AD6" s="221" t="s">
        <v>38</v>
      </c>
      <c r="AE6" s="221" t="s">
        <v>39</v>
      </c>
      <c r="AF6" s="58" t="s">
        <v>38</v>
      </c>
      <c r="AG6" s="58" t="s">
        <v>39</v>
      </c>
      <c r="AH6" s="213" t="s">
        <v>38</v>
      </c>
      <c r="AI6" s="213" t="s">
        <v>39</v>
      </c>
    </row>
    <row r="7" spans="1:35" x14ac:dyDescent="0.55000000000000004">
      <c r="A7" s="228"/>
      <c r="B7" s="248"/>
      <c r="C7" s="227"/>
      <c r="D7" s="221"/>
      <c r="E7" s="221"/>
      <c r="F7" s="221"/>
      <c r="G7" s="221"/>
      <c r="H7" s="58"/>
      <c r="I7" s="58"/>
      <c r="J7" s="221"/>
      <c r="K7" s="221"/>
      <c r="L7" s="58"/>
      <c r="M7" s="58"/>
      <c r="N7" s="221"/>
      <c r="O7" s="221"/>
      <c r="P7" s="58"/>
      <c r="Q7" s="58"/>
      <c r="R7" s="221"/>
      <c r="S7" s="221"/>
      <c r="T7" s="58"/>
      <c r="U7" s="58"/>
      <c r="V7" s="221"/>
      <c r="W7" s="221"/>
      <c r="X7" s="58"/>
      <c r="Y7" s="58"/>
      <c r="Z7" s="221"/>
      <c r="AA7" s="221"/>
      <c r="AB7" s="58"/>
      <c r="AC7" s="58"/>
      <c r="AD7" s="221"/>
      <c r="AE7" s="221"/>
      <c r="AF7" s="58"/>
      <c r="AG7" s="58"/>
      <c r="AH7" s="249"/>
      <c r="AI7" s="249"/>
    </row>
    <row r="8" spans="1:35" ht="20.100000000000001" customHeight="1" x14ac:dyDescent="0.55000000000000004">
      <c r="A8" s="230">
        <v>1</v>
      </c>
      <c r="B8" s="231" t="s">
        <v>1</v>
      </c>
      <c r="C8" s="232">
        <v>1</v>
      </c>
      <c r="D8" s="133">
        <v>34250.65</v>
      </c>
      <c r="E8" s="133"/>
      <c r="F8" s="272">
        <v>15000</v>
      </c>
      <c r="G8" s="133">
        <v>17950</v>
      </c>
      <c r="H8" s="260">
        <f>SUM(D8+F8-G8)</f>
        <v>31300.65</v>
      </c>
      <c r="I8" s="260">
        <v>0</v>
      </c>
      <c r="J8" s="272">
        <v>15000</v>
      </c>
      <c r="K8" s="272">
        <v>19083.490000000002</v>
      </c>
      <c r="L8" s="260">
        <f>SUM(H8+J8-K8)</f>
        <v>27217.16</v>
      </c>
      <c r="M8" s="260">
        <v>0</v>
      </c>
      <c r="N8" s="272">
        <v>15000</v>
      </c>
      <c r="O8" s="272">
        <v>18822</v>
      </c>
      <c r="P8" s="260">
        <f>SUM(L8+N8-O8)</f>
        <v>23395.160000000003</v>
      </c>
      <c r="Q8" s="260">
        <v>0</v>
      </c>
      <c r="R8" s="272">
        <f>21000+14493.22</f>
        <v>35493.22</v>
      </c>
      <c r="S8" s="133">
        <f>19347.75+14493.22</f>
        <v>33840.97</v>
      </c>
      <c r="T8" s="260">
        <f>SUM(P8+R8-S8)</f>
        <v>25047.410000000003</v>
      </c>
      <c r="U8" s="260">
        <v>0</v>
      </c>
      <c r="V8" s="272">
        <v>24008.22</v>
      </c>
      <c r="W8" s="133">
        <v>28099.74</v>
      </c>
      <c r="X8" s="260">
        <f>SUM(T8+V8-W8)</f>
        <v>20955.890000000003</v>
      </c>
      <c r="Y8" s="260">
        <v>0</v>
      </c>
      <c r="Z8" s="272">
        <v>54282.33</v>
      </c>
      <c r="AA8" s="133">
        <v>44991.42</v>
      </c>
      <c r="AB8" s="260">
        <f>SUM(X8+Z8-AA8)</f>
        <v>30246.800000000003</v>
      </c>
      <c r="AC8" s="260">
        <v>0</v>
      </c>
      <c r="AD8" s="272">
        <v>31288.28</v>
      </c>
      <c r="AE8" s="133">
        <v>25908.02</v>
      </c>
      <c r="AF8" s="260">
        <f>SUM(AB8+AD8-AE8)</f>
        <v>35627.06</v>
      </c>
      <c r="AG8" s="260">
        <v>0</v>
      </c>
      <c r="AH8" s="225" t="e">
        <f>+#REF!+#REF!+#REF!+#REF!+#REF!+#REF!+#REF!+#REF!+#REF!+#REF!+#REF!+#REF!</f>
        <v>#REF!</v>
      </c>
      <c r="AI8" s="225" t="e">
        <f>+#REF!+#REF!+#REF!+#REF!+#REF!+#REF!+#REF!+#REF!+#REF!+#REF!+#REF!+#REF!</f>
        <v>#REF!</v>
      </c>
    </row>
    <row r="9" spans="1:35" ht="20.100000000000001" customHeight="1" x14ac:dyDescent="0.55000000000000004">
      <c r="A9" s="233">
        <v>2</v>
      </c>
      <c r="B9" s="234" t="s">
        <v>40</v>
      </c>
      <c r="C9" s="235">
        <v>11</v>
      </c>
      <c r="D9" s="266">
        <v>270685.65999999997</v>
      </c>
      <c r="E9" s="270"/>
      <c r="F9" s="273"/>
      <c r="G9" s="268">
        <v>15000</v>
      </c>
      <c r="H9" s="261">
        <f t="shared" ref="H9:H72" si="0">SUM(D9+F9-G9)</f>
        <v>255685.65999999997</v>
      </c>
      <c r="I9" s="261">
        <v>0</v>
      </c>
      <c r="J9" s="273"/>
      <c r="K9" s="273">
        <v>15000</v>
      </c>
      <c r="L9" s="261">
        <f>SUM(H9+J9-K9)</f>
        <v>240685.65999999997</v>
      </c>
      <c r="M9" s="258">
        <v>0</v>
      </c>
      <c r="N9" s="273"/>
      <c r="O9" s="273">
        <v>15000</v>
      </c>
      <c r="P9" s="261">
        <f>SUM(L9+N9-O9)</f>
        <v>225685.65999999997</v>
      </c>
      <c r="Q9" s="258">
        <v>0</v>
      </c>
      <c r="R9" s="269"/>
      <c r="S9" s="266">
        <f>200+15000</f>
        <v>15200</v>
      </c>
      <c r="T9" s="258">
        <f>SUM(P9+R9-S9)</f>
        <v>210485.65999999997</v>
      </c>
      <c r="U9" s="258">
        <v>0</v>
      </c>
      <c r="V9" s="269">
        <v>374.97</v>
      </c>
      <c r="W9" s="266">
        <v>15000</v>
      </c>
      <c r="X9" s="258">
        <f>SUM(T9+V9-W9)</f>
        <v>195860.62999999998</v>
      </c>
      <c r="Y9" s="258">
        <v>0</v>
      </c>
      <c r="Z9" s="269"/>
      <c r="AA9" s="266">
        <v>15000</v>
      </c>
      <c r="AB9" s="258">
        <f>SUM(X9+Z9-AA9)</f>
        <v>180860.62999999998</v>
      </c>
      <c r="AC9" s="258">
        <v>0</v>
      </c>
      <c r="AD9" s="269"/>
      <c r="AE9" s="266">
        <v>15000</v>
      </c>
      <c r="AF9" s="258">
        <f>SUM(AB9+AD9-AE9)</f>
        <v>165860.62999999998</v>
      </c>
      <c r="AG9" s="258">
        <v>0</v>
      </c>
      <c r="AH9" s="225" t="e">
        <f>+#REF!+#REF!+#REF!+#REF!+#REF!+#REF!+#REF!+#REF!+#REF!+#REF!+#REF!+#REF!</f>
        <v>#REF!</v>
      </c>
      <c r="AI9" s="225" t="e">
        <f>+#REF!+#REF!+#REF!+#REF!+#REF!+#REF!+#REF!+#REF!+#REF!+#REF!+#REF!+#REF!</f>
        <v>#REF!</v>
      </c>
    </row>
    <row r="10" spans="1:35" ht="20.100000000000001" customHeight="1" x14ac:dyDescent="0.55000000000000004">
      <c r="A10" s="233">
        <v>3</v>
      </c>
      <c r="B10" s="236" t="s">
        <v>248</v>
      </c>
      <c r="C10" s="235">
        <v>15</v>
      </c>
      <c r="D10" s="266">
        <v>593.74</v>
      </c>
      <c r="E10" s="268"/>
      <c r="F10" s="273"/>
      <c r="G10" s="273"/>
      <c r="H10" s="261">
        <f t="shared" si="0"/>
        <v>593.74</v>
      </c>
      <c r="I10" s="261">
        <v>0</v>
      </c>
      <c r="J10" s="273"/>
      <c r="K10" s="273"/>
      <c r="L10" s="261">
        <f>SUM(H10+J10-K10)</f>
        <v>593.74</v>
      </c>
      <c r="M10" s="261">
        <v>0</v>
      </c>
      <c r="N10" s="273"/>
      <c r="O10" s="273"/>
      <c r="P10" s="261">
        <f>SUM(L10+N10-O10)</f>
        <v>593.74</v>
      </c>
      <c r="Q10" s="261">
        <v>0</v>
      </c>
      <c r="R10" s="268"/>
      <c r="S10" s="266"/>
      <c r="T10" s="258">
        <f>SUM(P10+R10-S10)</f>
        <v>593.74</v>
      </c>
      <c r="U10" s="258">
        <v>0</v>
      </c>
      <c r="V10" s="268"/>
      <c r="W10" s="266"/>
      <c r="X10" s="258">
        <f>SUM(T10+V10-W10)</f>
        <v>593.74</v>
      </c>
      <c r="Y10" s="258">
        <v>0</v>
      </c>
      <c r="Z10" s="268"/>
      <c r="AA10" s="266"/>
      <c r="AB10" s="258">
        <f>SUM(X10+Z10-AA10)</f>
        <v>593.74</v>
      </c>
      <c r="AC10" s="258">
        <v>0</v>
      </c>
      <c r="AD10" s="268"/>
      <c r="AE10" s="266"/>
      <c r="AF10" s="258">
        <f>SUM(AB10+AD10-AE10)</f>
        <v>593.74</v>
      </c>
      <c r="AG10" s="258">
        <v>0</v>
      </c>
      <c r="AH10" s="225" t="e">
        <f>+#REF!+#REF!+#REF!+#REF!+#REF!+#REF!+#REF!+#REF!+#REF!+#REF!+#REF!+#REF!</f>
        <v>#REF!</v>
      </c>
      <c r="AI10" s="225" t="e">
        <f>+#REF!+#REF!+#REF!+#REF!+#REF!+#REF!+#REF!+#REF!+#REF!+#REF!+#REF!+#REF!</f>
        <v>#REF!</v>
      </c>
    </row>
    <row r="11" spans="1:35" ht="20.100000000000001" customHeight="1" x14ac:dyDescent="0.55000000000000004">
      <c r="A11" s="233">
        <v>4</v>
      </c>
      <c r="B11" s="237" t="s">
        <v>249</v>
      </c>
      <c r="C11" s="235">
        <v>17</v>
      </c>
      <c r="D11" s="268">
        <v>114667.43</v>
      </c>
      <c r="E11" s="268"/>
      <c r="F11" s="268"/>
      <c r="G11" s="268"/>
      <c r="H11" s="258">
        <f t="shared" si="0"/>
        <v>114667.43</v>
      </c>
      <c r="I11" s="258">
        <v>0</v>
      </c>
      <c r="J11" s="268"/>
      <c r="K11" s="268"/>
      <c r="L11" s="258">
        <f t="shared" ref="L11:L24" si="1">SUM(H11+J11-K11)</f>
        <v>114667.43</v>
      </c>
      <c r="M11" s="258">
        <v>0</v>
      </c>
      <c r="N11" s="268"/>
      <c r="O11" s="268"/>
      <c r="P11" s="258">
        <f t="shared" ref="P11:P24" si="2">SUM(L11+N11-O11)</f>
        <v>114667.43</v>
      </c>
      <c r="Q11" s="258">
        <v>0</v>
      </c>
      <c r="R11" s="268"/>
      <c r="S11" s="266"/>
      <c r="T11" s="258">
        <f t="shared" ref="T11:T24" si="3">SUM(P11+R11-S11)</f>
        <v>114667.43</v>
      </c>
      <c r="U11" s="258">
        <v>0</v>
      </c>
      <c r="V11" s="268"/>
      <c r="W11" s="266"/>
      <c r="X11" s="258">
        <f t="shared" ref="X11:X24" si="4">SUM(T11+V11-W11)</f>
        <v>114667.43</v>
      </c>
      <c r="Y11" s="258">
        <v>0</v>
      </c>
      <c r="Z11" s="268"/>
      <c r="AA11" s="266"/>
      <c r="AB11" s="258">
        <f t="shared" ref="AB11:AB24" si="5">SUM(X11+Z11-AA11)</f>
        <v>114667.43</v>
      </c>
      <c r="AC11" s="258">
        <v>0</v>
      </c>
      <c r="AD11" s="268"/>
      <c r="AE11" s="266"/>
      <c r="AF11" s="258">
        <f t="shared" ref="AF11:AF24" si="6">SUM(AB11+AD11-AE11)</f>
        <v>114667.43</v>
      </c>
      <c r="AG11" s="258">
        <v>0</v>
      </c>
      <c r="AH11" s="225" t="e">
        <f>+#REF!+#REF!+#REF!+#REF!+#REF!+#REF!+#REF!+#REF!+#REF!+#REF!+#REF!+#REF!</f>
        <v>#REF!</v>
      </c>
      <c r="AI11" s="225" t="e">
        <f>+#REF!+#REF!+#REF!+#REF!+#REF!+#REF!+#REF!+#REF!+#REF!+#REF!+#REF!+#REF!</f>
        <v>#REF!</v>
      </c>
    </row>
    <row r="12" spans="1:35" ht="20.100000000000001" customHeight="1" x14ac:dyDescent="0.55000000000000004">
      <c r="A12" s="233">
        <v>5</v>
      </c>
      <c r="B12" s="234" t="s">
        <v>250</v>
      </c>
      <c r="C12" s="235">
        <v>14</v>
      </c>
      <c r="D12" s="269">
        <v>512.25</v>
      </c>
      <c r="E12" s="268"/>
      <c r="F12" s="268"/>
      <c r="G12" s="268"/>
      <c r="H12" s="258">
        <f t="shared" si="0"/>
        <v>512.25</v>
      </c>
      <c r="I12" s="258">
        <v>0</v>
      </c>
      <c r="J12" s="268"/>
      <c r="K12" s="268"/>
      <c r="L12" s="258">
        <f t="shared" si="1"/>
        <v>512.25</v>
      </c>
      <c r="M12" s="258">
        <v>0</v>
      </c>
      <c r="N12" s="268"/>
      <c r="O12" s="268"/>
      <c r="P12" s="258">
        <f t="shared" si="2"/>
        <v>512.25</v>
      </c>
      <c r="Q12" s="261">
        <v>0</v>
      </c>
      <c r="R12" s="268"/>
      <c r="S12" s="266"/>
      <c r="T12" s="258">
        <f t="shared" si="3"/>
        <v>512.25</v>
      </c>
      <c r="U12" s="258">
        <v>0</v>
      </c>
      <c r="V12" s="268"/>
      <c r="W12" s="266"/>
      <c r="X12" s="258">
        <f t="shared" si="4"/>
        <v>512.25</v>
      </c>
      <c r="Y12" s="258">
        <v>0</v>
      </c>
      <c r="Z12" s="268"/>
      <c r="AA12" s="266"/>
      <c r="AB12" s="258">
        <f t="shared" si="5"/>
        <v>512.25</v>
      </c>
      <c r="AC12" s="258">
        <v>0</v>
      </c>
      <c r="AD12" s="268"/>
      <c r="AE12" s="266"/>
      <c r="AF12" s="258">
        <f t="shared" si="6"/>
        <v>512.25</v>
      </c>
      <c r="AG12" s="258">
        <v>0</v>
      </c>
      <c r="AH12" s="225" t="e">
        <f>+#REF!+#REF!+#REF!+#REF!+#REF!+#REF!+#REF!+#REF!+#REF!+#REF!+#REF!+#REF!</f>
        <v>#REF!</v>
      </c>
      <c r="AI12" s="225" t="e">
        <f>+#REF!+#REF!+#REF!+#REF!+#REF!+#REF!+#REF!+#REF!+#REF!+#REF!+#REF!+#REF!</f>
        <v>#REF!</v>
      </c>
    </row>
    <row r="13" spans="1:35" ht="20.100000000000001" customHeight="1" x14ac:dyDescent="0.55000000000000004">
      <c r="A13" s="233">
        <v>6</v>
      </c>
      <c r="B13" s="236" t="s">
        <v>82</v>
      </c>
      <c r="C13" s="235">
        <v>19</v>
      </c>
      <c r="D13" s="268"/>
      <c r="E13" s="273"/>
      <c r="F13" s="273"/>
      <c r="G13" s="273"/>
      <c r="H13" s="261">
        <f t="shared" si="0"/>
        <v>0</v>
      </c>
      <c r="I13" s="261">
        <v>0</v>
      </c>
      <c r="J13" s="273"/>
      <c r="K13" s="273"/>
      <c r="L13" s="261">
        <f t="shared" si="1"/>
        <v>0</v>
      </c>
      <c r="M13" s="261">
        <v>0</v>
      </c>
      <c r="N13" s="273"/>
      <c r="O13" s="273"/>
      <c r="P13" s="261">
        <f t="shared" si="2"/>
        <v>0</v>
      </c>
      <c r="Q13" s="258">
        <v>0</v>
      </c>
      <c r="R13" s="273"/>
      <c r="S13" s="266"/>
      <c r="T13" s="258">
        <f t="shared" si="3"/>
        <v>0</v>
      </c>
      <c r="U13" s="258">
        <v>0</v>
      </c>
      <c r="V13" s="273"/>
      <c r="W13" s="266"/>
      <c r="X13" s="258">
        <f t="shared" si="4"/>
        <v>0</v>
      </c>
      <c r="Y13" s="258">
        <v>0</v>
      </c>
      <c r="Z13" s="273"/>
      <c r="AA13" s="266"/>
      <c r="AB13" s="258">
        <f t="shared" si="5"/>
        <v>0</v>
      </c>
      <c r="AC13" s="258">
        <v>0</v>
      </c>
      <c r="AD13" s="273"/>
      <c r="AE13" s="266"/>
      <c r="AF13" s="258">
        <f t="shared" si="6"/>
        <v>0</v>
      </c>
      <c r="AG13" s="258">
        <v>0</v>
      </c>
      <c r="AH13" s="225" t="e">
        <f>+#REF!+#REF!+#REF!+#REF!+#REF!+#REF!+#REF!+#REF!+#REF!+#REF!+#REF!+#REF!</f>
        <v>#REF!</v>
      </c>
      <c r="AI13" s="225" t="e">
        <f>+#REF!+#REF!+#REF!+#REF!+#REF!+#REF!+#REF!+#REF!+#REF!+#REF!+#REF!+#REF!</f>
        <v>#REF!</v>
      </c>
    </row>
    <row r="14" spans="1:35" ht="20.100000000000001" customHeight="1" x14ac:dyDescent="0.55000000000000004">
      <c r="A14" s="233">
        <v>7</v>
      </c>
      <c r="B14" s="236" t="s">
        <v>79</v>
      </c>
      <c r="C14" s="235" t="s">
        <v>251</v>
      </c>
      <c r="D14" s="273">
        <v>585462.69999999995</v>
      </c>
      <c r="E14" s="273"/>
      <c r="F14" s="268"/>
      <c r="G14" s="268"/>
      <c r="H14" s="258">
        <f t="shared" si="0"/>
        <v>585462.69999999995</v>
      </c>
      <c r="I14" s="258">
        <v>0</v>
      </c>
      <c r="J14" s="268"/>
      <c r="K14" s="268"/>
      <c r="L14" s="258">
        <f t="shared" si="1"/>
        <v>585462.69999999995</v>
      </c>
      <c r="M14" s="258">
        <v>0</v>
      </c>
      <c r="N14" s="268"/>
      <c r="O14" s="268"/>
      <c r="P14" s="258">
        <f t="shared" si="2"/>
        <v>585462.69999999995</v>
      </c>
      <c r="Q14" s="258">
        <v>0</v>
      </c>
      <c r="R14" s="268"/>
      <c r="S14" s="268"/>
      <c r="T14" s="258">
        <f t="shared" si="3"/>
        <v>585462.69999999995</v>
      </c>
      <c r="U14" s="258">
        <v>0</v>
      </c>
      <c r="V14" s="268"/>
      <c r="W14" s="268">
        <v>1000</v>
      </c>
      <c r="X14" s="258">
        <f t="shared" si="4"/>
        <v>584462.69999999995</v>
      </c>
      <c r="Y14" s="258">
        <v>0</v>
      </c>
      <c r="Z14" s="268"/>
      <c r="AA14" s="268"/>
      <c r="AB14" s="258">
        <f t="shared" si="5"/>
        <v>584462.69999999995</v>
      </c>
      <c r="AC14" s="258">
        <v>0</v>
      </c>
      <c r="AD14" s="268"/>
      <c r="AE14" s="268"/>
      <c r="AF14" s="258">
        <f t="shared" si="6"/>
        <v>584462.69999999995</v>
      </c>
      <c r="AG14" s="258">
        <v>0</v>
      </c>
      <c r="AH14" s="225" t="e">
        <f>+#REF!+#REF!+#REF!+#REF!+#REF!+#REF!+#REF!+#REF!+#REF!+#REF!+#REF!+#REF!</f>
        <v>#REF!</v>
      </c>
      <c r="AI14" s="225" t="e">
        <f>+#REF!+#REF!+#REF!+#REF!+#REF!+#REF!+#REF!+#REF!+#REF!+#REF!+#REF!+#REF!</f>
        <v>#REF!</v>
      </c>
    </row>
    <row r="15" spans="1:35" ht="20.100000000000001" customHeight="1" x14ac:dyDescent="0.55000000000000004">
      <c r="A15" s="233">
        <v>8</v>
      </c>
      <c r="B15" s="237" t="s">
        <v>48</v>
      </c>
      <c r="C15" s="235">
        <v>29</v>
      </c>
      <c r="D15" s="268"/>
      <c r="E15" s="268">
        <v>585462.69999999995</v>
      </c>
      <c r="F15" s="268"/>
      <c r="G15" s="268"/>
      <c r="H15" s="258">
        <f t="shared" si="0"/>
        <v>0</v>
      </c>
      <c r="I15" s="258">
        <f>E15+G15-F15</f>
        <v>585462.69999999995</v>
      </c>
      <c r="J15" s="268"/>
      <c r="K15" s="268"/>
      <c r="L15" s="258">
        <f t="shared" si="1"/>
        <v>0</v>
      </c>
      <c r="M15" s="258">
        <f>I15+K15-J15</f>
        <v>585462.69999999995</v>
      </c>
      <c r="N15" s="268"/>
      <c r="O15" s="268"/>
      <c r="P15" s="261">
        <f t="shared" si="2"/>
        <v>0</v>
      </c>
      <c r="Q15" s="261">
        <f>M15+O15-N15</f>
        <v>585462.69999999995</v>
      </c>
      <c r="R15" s="268"/>
      <c r="S15" s="269"/>
      <c r="T15" s="258">
        <f t="shared" si="3"/>
        <v>0</v>
      </c>
      <c r="U15" s="258">
        <f>Q15+S15-R15</f>
        <v>585462.69999999995</v>
      </c>
      <c r="V15" s="268"/>
      <c r="W15" s="269"/>
      <c r="X15" s="258">
        <f t="shared" si="4"/>
        <v>0</v>
      </c>
      <c r="Y15" s="258">
        <f>U15+W15-V15</f>
        <v>585462.69999999995</v>
      </c>
      <c r="Z15" s="268"/>
      <c r="AA15" s="269"/>
      <c r="AB15" s="258">
        <f t="shared" si="5"/>
        <v>0</v>
      </c>
      <c r="AC15" s="258">
        <f>Y15+AA15-Z15</f>
        <v>585462.69999999995</v>
      </c>
      <c r="AD15" s="268"/>
      <c r="AE15" s="269"/>
      <c r="AF15" s="258">
        <f t="shared" si="6"/>
        <v>0</v>
      </c>
      <c r="AG15" s="258">
        <f>AC15+AE15-AD15</f>
        <v>585462.69999999995</v>
      </c>
      <c r="AH15" s="225" t="e">
        <f>+#REF!+#REF!+#REF!+#REF!+#REF!+#REF!+#REF!+#REF!+#REF!+#REF!+#REF!+#REF!</f>
        <v>#REF!</v>
      </c>
      <c r="AI15" s="225" t="e">
        <f>+#REF!+#REF!+#REF!+#REF!+#REF!+#REF!+#REF!+#REF!+#REF!+#REF!+#REF!+#REF!</f>
        <v>#REF!</v>
      </c>
    </row>
    <row r="16" spans="1:35" ht="20.100000000000001" customHeight="1" x14ac:dyDescent="0.55000000000000004">
      <c r="A16" s="233">
        <v>9</v>
      </c>
      <c r="B16" s="234" t="s">
        <v>252</v>
      </c>
      <c r="C16" s="235">
        <v>31</v>
      </c>
      <c r="D16" s="268">
        <v>736558</v>
      </c>
      <c r="E16" s="277"/>
      <c r="F16" s="268"/>
      <c r="G16" s="268"/>
      <c r="H16" s="258">
        <f t="shared" si="0"/>
        <v>736558</v>
      </c>
      <c r="I16" s="258"/>
      <c r="J16" s="268"/>
      <c r="K16" s="268"/>
      <c r="L16" s="258">
        <f t="shared" si="1"/>
        <v>736558</v>
      </c>
      <c r="M16" s="258">
        <f t="shared" ref="M16:M23" si="7">I16+K16-J16</f>
        <v>0</v>
      </c>
      <c r="N16" s="268"/>
      <c r="O16" s="268"/>
      <c r="P16" s="258">
        <f t="shared" si="2"/>
        <v>736558</v>
      </c>
      <c r="Q16" s="285">
        <f t="shared" ref="Q16:Q23" si="8">M16+O16-N16</f>
        <v>0</v>
      </c>
      <c r="R16" s="268"/>
      <c r="S16" s="266"/>
      <c r="T16" s="258">
        <f t="shared" si="3"/>
        <v>736558</v>
      </c>
      <c r="U16" s="258">
        <f t="shared" ref="U16:U23" si="9">Q16+S16-R16</f>
        <v>0</v>
      </c>
      <c r="V16" s="268"/>
      <c r="W16" s="266"/>
      <c r="X16" s="258">
        <f t="shared" si="4"/>
        <v>736558</v>
      </c>
      <c r="Y16" s="258">
        <f t="shared" ref="Y16:Y23" si="10">U16+W16-V16</f>
        <v>0</v>
      </c>
      <c r="Z16" s="268"/>
      <c r="AA16" s="266"/>
      <c r="AB16" s="258">
        <f t="shared" si="5"/>
        <v>736558</v>
      </c>
      <c r="AC16" s="258">
        <f t="shared" ref="AC16:AC23" si="11">Y16+AA16-Z16</f>
        <v>0</v>
      </c>
      <c r="AD16" s="268"/>
      <c r="AE16" s="266"/>
      <c r="AF16" s="258">
        <f t="shared" si="6"/>
        <v>736558</v>
      </c>
      <c r="AG16" s="258">
        <f t="shared" ref="AG16:AG23" si="12">AC16+AE16-AD16</f>
        <v>0</v>
      </c>
      <c r="AH16" s="225" t="e">
        <f>+#REF!+#REF!+#REF!+#REF!+#REF!+#REF!+#REF!+#REF!+#REF!+#REF!+#REF!+#REF!</f>
        <v>#REF!</v>
      </c>
      <c r="AI16" s="225" t="e">
        <f>+#REF!+#REF!+#REF!+#REF!+#REF!+#REF!+#REF!+#REF!+#REF!+#REF!+#REF!+#REF!</f>
        <v>#REF!</v>
      </c>
    </row>
    <row r="17" spans="1:37" ht="20.100000000000001" customHeight="1" x14ac:dyDescent="0.55000000000000004">
      <c r="A17" s="233">
        <v>10</v>
      </c>
      <c r="B17" s="237" t="s">
        <v>240</v>
      </c>
      <c r="C17" s="235">
        <v>32</v>
      </c>
      <c r="D17" s="268"/>
      <c r="E17" s="268">
        <v>736558</v>
      </c>
      <c r="F17" s="268"/>
      <c r="G17" s="268"/>
      <c r="H17" s="258">
        <f t="shared" si="0"/>
        <v>0</v>
      </c>
      <c r="I17" s="258">
        <f t="shared" ref="I17:I22" si="13">E17+G17-F17</f>
        <v>736558</v>
      </c>
      <c r="J17" s="268"/>
      <c r="K17" s="268"/>
      <c r="L17" s="258">
        <f t="shared" si="1"/>
        <v>0</v>
      </c>
      <c r="M17" s="258">
        <f t="shared" si="7"/>
        <v>736558</v>
      </c>
      <c r="N17" s="268"/>
      <c r="O17" s="268"/>
      <c r="P17" s="258">
        <f t="shared" si="2"/>
        <v>0</v>
      </c>
      <c r="Q17" s="261">
        <f t="shared" si="8"/>
        <v>736558</v>
      </c>
      <c r="R17" s="269"/>
      <c r="S17" s="268"/>
      <c r="T17" s="258">
        <f t="shared" si="3"/>
        <v>0</v>
      </c>
      <c r="U17" s="258">
        <f t="shared" si="9"/>
        <v>736558</v>
      </c>
      <c r="V17" s="269"/>
      <c r="W17" s="268"/>
      <c r="X17" s="258">
        <f t="shared" si="4"/>
        <v>0</v>
      </c>
      <c r="Y17" s="258">
        <f t="shared" si="10"/>
        <v>736558</v>
      </c>
      <c r="Z17" s="269"/>
      <c r="AA17" s="268"/>
      <c r="AB17" s="258">
        <f t="shared" si="5"/>
        <v>0</v>
      </c>
      <c r="AC17" s="258">
        <f t="shared" si="11"/>
        <v>736558</v>
      </c>
      <c r="AD17" s="269"/>
      <c r="AE17" s="268"/>
      <c r="AF17" s="258">
        <f t="shared" si="6"/>
        <v>0</v>
      </c>
      <c r="AG17" s="258">
        <f t="shared" si="12"/>
        <v>736558</v>
      </c>
      <c r="AH17" s="225" t="e">
        <f>+#REF!+#REF!+#REF!+#REF!+#REF!+#REF!+#REF!+#REF!+#REF!+#REF!+#REF!+#REF!</f>
        <v>#REF!</v>
      </c>
      <c r="AI17" s="225" t="e">
        <f>+#REF!+#REF!+#REF!+#REF!+#REF!+#REF!+#REF!+#REF!+#REF!+#REF!+#REF!+#REF!</f>
        <v>#REF!</v>
      </c>
    </row>
    <row r="18" spans="1:37" ht="20.100000000000001" customHeight="1" x14ac:dyDescent="0.55000000000000004">
      <c r="A18" s="233">
        <v>11</v>
      </c>
      <c r="B18" s="237" t="s">
        <v>135</v>
      </c>
      <c r="C18" s="235">
        <v>33</v>
      </c>
      <c r="D18" s="269">
        <v>25080</v>
      </c>
      <c r="E18" s="269"/>
      <c r="F18" s="268"/>
      <c r="G18" s="268"/>
      <c r="H18" s="258">
        <f t="shared" si="0"/>
        <v>25080</v>
      </c>
      <c r="I18" s="258"/>
      <c r="J18" s="268"/>
      <c r="K18" s="268"/>
      <c r="L18" s="258">
        <f t="shared" si="1"/>
        <v>25080</v>
      </c>
      <c r="M18" s="258">
        <f t="shared" si="7"/>
        <v>0</v>
      </c>
      <c r="N18" s="268"/>
      <c r="O18" s="268"/>
      <c r="P18" s="261">
        <f t="shared" si="2"/>
        <v>25080</v>
      </c>
      <c r="Q18" s="258">
        <f t="shared" si="8"/>
        <v>0</v>
      </c>
      <c r="R18" s="266"/>
      <c r="S18" s="268"/>
      <c r="T18" s="258">
        <f t="shared" si="3"/>
        <v>25080</v>
      </c>
      <c r="U18" s="258">
        <f t="shared" si="9"/>
        <v>0</v>
      </c>
      <c r="V18" s="266"/>
      <c r="W18" s="268"/>
      <c r="X18" s="258">
        <f t="shared" si="4"/>
        <v>25080</v>
      </c>
      <c r="Y18" s="258">
        <f t="shared" si="10"/>
        <v>0</v>
      </c>
      <c r="Z18" s="266"/>
      <c r="AA18" s="268"/>
      <c r="AB18" s="258">
        <f t="shared" si="5"/>
        <v>25080</v>
      </c>
      <c r="AC18" s="258">
        <f t="shared" si="11"/>
        <v>0</v>
      </c>
      <c r="AD18" s="266"/>
      <c r="AE18" s="268"/>
      <c r="AF18" s="258">
        <f t="shared" si="6"/>
        <v>25080</v>
      </c>
      <c r="AG18" s="258">
        <f t="shared" si="12"/>
        <v>0</v>
      </c>
      <c r="AH18" s="225" t="e">
        <f>+#REF!+#REF!+#REF!+#REF!+#REF!+#REF!+#REF!+#REF!+#REF!+#REF!+#REF!+#REF!</f>
        <v>#REF!</v>
      </c>
      <c r="AI18" s="225" t="e">
        <f>+#REF!+#REF!+#REF!+#REF!+#REF!+#REF!+#REF!+#REF!+#REF!+#REF!+#REF!+#REF!</f>
        <v>#REF!</v>
      </c>
    </row>
    <row r="19" spans="1:37" ht="20.100000000000001" customHeight="1" x14ac:dyDescent="0.55000000000000004">
      <c r="A19" s="233">
        <v>12</v>
      </c>
      <c r="B19" s="237" t="s">
        <v>50</v>
      </c>
      <c r="C19" s="235">
        <v>36</v>
      </c>
      <c r="D19" s="268">
        <v>5387</v>
      </c>
      <c r="E19" s="268"/>
      <c r="F19" s="268"/>
      <c r="G19" s="268"/>
      <c r="H19" s="258">
        <f t="shared" si="0"/>
        <v>5387</v>
      </c>
      <c r="I19" s="258"/>
      <c r="J19" s="268"/>
      <c r="K19" s="268"/>
      <c r="L19" s="258">
        <f t="shared" si="1"/>
        <v>5387</v>
      </c>
      <c r="M19" s="258">
        <f t="shared" si="7"/>
        <v>0</v>
      </c>
      <c r="N19" s="268"/>
      <c r="O19" s="268"/>
      <c r="P19" s="258">
        <f t="shared" si="2"/>
        <v>5387</v>
      </c>
      <c r="Q19" s="258">
        <f t="shared" si="8"/>
        <v>0</v>
      </c>
      <c r="R19" s="268"/>
      <c r="S19" s="268"/>
      <c r="T19" s="258">
        <f t="shared" si="3"/>
        <v>5387</v>
      </c>
      <c r="U19" s="258">
        <f t="shared" si="9"/>
        <v>0</v>
      </c>
      <c r="V19" s="268"/>
      <c r="W19" s="268"/>
      <c r="X19" s="258">
        <f t="shared" si="4"/>
        <v>5387</v>
      </c>
      <c r="Y19" s="258">
        <f t="shared" si="10"/>
        <v>0</v>
      </c>
      <c r="Z19" s="268"/>
      <c r="AA19" s="268"/>
      <c r="AB19" s="258">
        <f t="shared" si="5"/>
        <v>5387</v>
      </c>
      <c r="AC19" s="258">
        <f t="shared" si="11"/>
        <v>0</v>
      </c>
      <c r="AD19" s="268"/>
      <c r="AE19" s="268"/>
      <c r="AF19" s="258">
        <f t="shared" si="6"/>
        <v>5387</v>
      </c>
      <c r="AG19" s="258">
        <f t="shared" si="12"/>
        <v>0</v>
      </c>
      <c r="AH19" s="225" t="e">
        <f>+#REF!+#REF!+#REF!+#REF!+#REF!+#REF!+#REF!+#REF!+#REF!+#REF!+#REF!+#REF!</f>
        <v>#REF!</v>
      </c>
      <c r="AI19" s="225" t="e">
        <f>+#REF!+#REF!+#REF!+#REF!+#REF!+#REF!+#REF!+#REF!+#REF!+#REF!+#REF!+#REF!</f>
        <v>#REF!</v>
      </c>
    </row>
    <row r="20" spans="1:37" ht="20.100000000000001" customHeight="1" x14ac:dyDescent="0.55000000000000004">
      <c r="A20" s="233">
        <v>13</v>
      </c>
      <c r="B20" s="234" t="s">
        <v>8</v>
      </c>
      <c r="C20" s="235">
        <v>37</v>
      </c>
      <c r="D20" s="269"/>
      <c r="E20" s="268"/>
      <c r="F20" s="273"/>
      <c r="G20" s="273"/>
      <c r="H20" s="261">
        <f t="shared" si="0"/>
        <v>0</v>
      </c>
      <c r="I20" s="261">
        <f t="shared" si="13"/>
        <v>0</v>
      </c>
      <c r="J20" s="273"/>
      <c r="K20" s="273"/>
      <c r="L20" s="261">
        <f t="shared" si="1"/>
        <v>0</v>
      </c>
      <c r="M20" s="261">
        <f t="shared" si="7"/>
        <v>0</v>
      </c>
      <c r="N20" s="273"/>
      <c r="O20" s="273"/>
      <c r="P20" s="258">
        <f t="shared" si="2"/>
        <v>0</v>
      </c>
      <c r="Q20" s="258">
        <f t="shared" si="8"/>
        <v>0</v>
      </c>
      <c r="R20" s="268"/>
      <c r="S20" s="269"/>
      <c r="T20" s="258">
        <f t="shared" si="3"/>
        <v>0</v>
      </c>
      <c r="U20" s="258">
        <f t="shared" si="9"/>
        <v>0</v>
      </c>
      <c r="V20" s="268"/>
      <c r="W20" s="269"/>
      <c r="X20" s="258">
        <f t="shared" si="4"/>
        <v>0</v>
      </c>
      <c r="Y20" s="258">
        <f t="shared" si="10"/>
        <v>0</v>
      </c>
      <c r="Z20" s="268"/>
      <c r="AA20" s="269"/>
      <c r="AB20" s="258">
        <f t="shared" si="5"/>
        <v>0</v>
      </c>
      <c r="AC20" s="258">
        <f t="shared" si="11"/>
        <v>0</v>
      </c>
      <c r="AD20" s="268"/>
      <c r="AE20" s="269"/>
      <c r="AF20" s="258">
        <f t="shared" si="6"/>
        <v>0</v>
      </c>
      <c r="AG20" s="258">
        <f t="shared" si="12"/>
        <v>0</v>
      </c>
      <c r="AH20" s="225" t="e">
        <f>+#REF!+#REF!+#REF!+#REF!+#REF!+#REF!+#REF!+#REF!+#REF!+#REF!+#REF!+#REF!</f>
        <v>#REF!</v>
      </c>
      <c r="AI20" s="225" t="e">
        <f>+#REF!+#REF!+#REF!+#REF!+#REF!+#REF!+#REF!+#REF!+#REF!+#REF!+#REF!+#REF!</f>
        <v>#REF!</v>
      </c>
    </row>
    <row r="21" spans="1:37" ht="20.100000000000001" customHeight="1" x14ac:dyDescent="0.55000000000000004">
      <c r="A21" s="233">
        <v>14</v>
      </c>
      <c r="B21" s="237" t="s">
        <v>253</v>
      </c>
      <c r="C21" s="235">
        <v>38</v>
      </c>
      <c r="D21" s="268">
        <v>300</v>
      </c>
      <c r="E21" s="268"/>
      <c r="F21" s="273"/>
      <c r="G21" s="273"/>
      <c r="H21" s="261">
        <f t="shared" si="0"/>
        <v>300</v>
      </c>
      <c r="I21" s="261">
        <f t="shared" si="13"/>
        <v>0</v>
      </c>
      <c r="J21" s="273"/>
      <c r="K21" s="273"/>
      <c r="L21" s="261">
        <f t="shared" si="1"/>
        <v>300</v>
      </c>
      <c r="M21" s="261">
        <f t="shared" si="7"/>
        <v>0</v>
      </c>
      <c r="N21" s="273"/>
      <c r="O21" s="273"/>
      <c r="P21" s="258">
        <f t="shared" si="2"/>
        <v>300</v>
      </c>
      <c r="Q21" s="258">
        <f t="shared" si="8"/>
        <v>0</v>
      </c>
      <c r="R21" s="268"/>
      <c r="S21" s="266"/>
      <c r="T21" s="258">
        <f t="shared" si="3"/>
        <v>300</v>
      </c>
      <c r="U21" s="258">
        <f t="shared" si="9"/>
        <v>0</v>
      </c>
      <c r="V21" s="268"/>
      <c r="W21" s="266"/>
      <c r="X21" s="258">
        <f t="shared" si="4"/>
        <v>300</v>
      </c>
      <c r="Y21" s="258">
        <f t="shared" si="10"/>
        <v>0</v>
      </c>
      <c r="Z21" s="268"/>
      <c r="AA21" s="266"/>
      <c r="AB21" s="258">
        <f t="shared" si="5"/>
        <v>300</v>
      </c>
      <c r="AC21" s="258">
        <f t="shared" si="11"/>
        <v>0</v>
      </c>
      <c r="AD21" s="268"/>
      <c r="AE21" s="266"/>
      <c r="AF21" s="258">
        <f t="shared" si="6"/>
        <v>300</v>
      </c>
      <c r="AG21" s="258">
        <f t="shared" si="12"/>
        <v>0</v>
      </c>
      <c r="AH21" s="225" t="e">
        <f>+#REF!+#REF!+#REF!+#REF!+#REF!+#REF!+#REF!+#REF!+#REF!+#REF!+#REF!+#REF!</f>
        <v>#REF!</v>
      </c>
      <c r="AI21" s="225" t="e">
        <f>+#REF!+#REF!+#REF!+#REF!+#REF!+#REF!+#REF!+#REF!+#REF!+#REF!+#REF!+#REF!</f>
        <v>#REF!</v>
      </c>
      <c r="AK21" s="250"/>
    </row>
    <row r="22" spans="1:37" ht="20.100000000000001" customHeight="1" x14ac:dyDescent="0.55000000000000004">
      <c r="A22" s="233">
        <v>15</v>
      </c>
      <c r="B22" s="237" t="s">
        <v>21</v>
      </c>
      <c r="C22" s="235">
        <v>39</v>
      </c>
      <c r="D22" s="268">
        <v>79833</v>
      </c>
      <c r="E22" s="268"/>
      <c r="F22" s="268"/>
      <c r="G22" s="268"/>
      <c r="H22" s="258">
        <f t="shared" si="0"/>
        <v>79833</v>
      </c>
      <c r="I22" s="258">
        <f t="shared" si="13"/>
        <v>0</v>
      </c>
      <c r="J22" s="268"/>
      <c r="K22" s="268"/>
      <c r="L22" s="258">
        <f t="shared" si="1"/>
        <v>79833</v>
      </c>
      <c r="M22" s="258">
        <f t="shared" si="7"/>
        <v>0</v>
      </c>
      <c r="N22" s="268"/>
      <c r="O22" s="268"/>
      <c r="P22" s="261">
        <f t="shared" si="2"/>
        <v>79833</v>
      </c>
      <c r="Q22" s="261">
        <f t="shared" si="8"/>
        <v>0</v>
      </c>
      <c r="R22" s="269"/>
      <c r="S22" s="266"/>
      <c r="T22" s="258">
        <f t="shared" si="3"/>
        <v>79833</v>
      </c>
      <c r="U22" s="258">
        <f t="shared" si="9"/>
        <v>0</v>
      </c>
      <c r="V22" s="269"/>
      <c r="W22" s="266"/>
      <c r="X22" s="258">
        <f t="shared" si="4"/>
        <v>79833</v>
      </c>
      <c r="Y22" s="258">
        <f t="shared" si="10"/>
        <v>0</v>
      </c>
      <c r="Z22" s="269"/>
      <c r="AA22" s="266"/>
      <c r="AB22" s="258">
        <f t="shared" si="5"/>
        <v>79833</v>
      </c>
      <c r="AC22" s="258">
        <f t="shared" si="11"/>
        <v>0</v>
      </c>
      <c r="AD22" s="269"/>
      <c r="AE22" s="266"/>
      <c r="AF22" s="258">
        <f t="shared" si="6"/>
        <v>79833</v>
      </c>
      <c r="AG22" s="258">
        <f t="shared" si="12"/>
        <v>0</v>
      </c>
      <c r="AH22" s="225" t="e">
        <f>+#REF!+#REF!+#REF!+#REF!+#REF!+#REF!+#REF!+#REF!+#REF!+#REF!+#REF!+#REF!</f>
        <v>#REF!</v>
      </c>
      <c r="AI22" s="225" t="e">
        <f>+#REF!+#REF!+#REF!+#REF!+#REF!+#REF!+#REF!+#REF!+#REF!+#REF!+#REF!+#REF!</f>
        <v>#REF!</v>
      </c>
    </row>
    <row r="23" spans="1:37" ht="20.100000000000001" customHeight="1" x14ac:dyDescent="0.55000000000000004">
      <c r="A23" s="233">
        <v>16</v>
      </c>
      <c r="B23" s="234" t="s">
        <v>239</v>
      </c>
      <c r="C23" s="235">
        <v>40</v>
      </c>
      <c r="D23" s="268"/>
      <c r="E23" s="268">
        <v>71386.33</v>
      </c>
      <c r="F23" s="268"/>
      <c r="G23" s="268"/>
      <c r="H23" s="258">
        <f t="shared" si="0"/>
        <v>0</v>
      </c>
      <c r="I23" s="261">
        <f t="shared" ref="I23:I79" si="14">E23+G23-F23</f>
        <v>71386.33</v>
      </c>
      <c r="J23" s="268"/>
      <c r="K23" s="268"/>
      <c r="L23" s="261">
        <f t="shared" si="1"/>
        <v>0</v>
      </c>
      <c r="M23" s="261">
        <f t="shared" si="7"/>
        <v>71386.33</v>
      </c>
      <c r="N23" s="268"/>
      <c r="O23" s="268"/>
      <c r="P23" s="258">
        <f t="shared" si="2"/>
        <v>0</v>
      </c>
      <c r="Q23" s="258">
        <f t="shared" si="8"/>
        <v>71386.33</v>
      </c>
      <c r="R23" s="266"/>
      <c r="S23" s="266"/>
      <c r="T23" s="258">
        <f t="shared" si="3"/>
        <v>0</v>
      </c>
      <c r="U23" s="258">
        <f t="shared" si="9"/>
        <v>71386.33</v>
      </c>
      <c r="V23" s="266"/>
      <c r="W23" s="266"/>
      <c r="X23" s="258">
        <f t="shared" si="4"/>
        <v>0</v>
      </c>
      <c r="Y23" s="258">
        <f t="shared" si="10"/>
        <v>71386.33</v>
      </c>
      <c r="Z23" s="266"/>
      <c r="AA23" s="266"/>
      <c r="AB23" s="258">
        <f t="shared" si="5"/>
        <v>0</v>
      </c>
      <c r="AC23" s="258">
        <f t="shared" si="11"/>
        <v>71386.33</v>
      </c>
      <c r="AD23" s="266"/>
      <c r="AE23" s="266"/>
      <c r="AF23" s="258">
        <f t="shared" si="6"/>
        <v>0</v>
      </c>
      <c r="AG23" s="258">
        <f t="shared" si="12"/>
        <v>71386.33</v>
      </c>
      <c r="AH23" s="225" t="e">
        <f>+#REF!+#REF!+#REF!+#REF!+#REF!+#REF!+#REF!+#REF!+#REF!+#REF!+#REF!+#REF!</f>
        <v>#REF!</v>
      </c>
      <c r="AI23" s="225" t="e">
        <f>+#REF!+#REF!+#REF!+#REF!+#REF!+#REF!+#REF!+#REF!+#REF!+#REF!+#REF!+#REF!</f>
        <v>#REF!</v>
      </c>
    </row>
    <row r="24" spans="1:37" ht="20.100000000000001" customHeight="1" x14ac:dyDescent="0.55000000000000004">
      <c r="A24" s="233">
        <v>17</v>
      </c>
      <c r="B24" s="237" t="s">
        <v>231</v>
      </c>
      <c r="C24" s="235">
        <v>41</v>
      </c>
      <c r="D24" s="268">
        <v>4839950.75</v>
      </c>
      <c r="E24" s="268"/>
      <c r="F24" s="268"/>
      <c r="G24" s="268"/>
      <c r="H24" s="258">
        <f t="shared" si="0"/>
        <v>4839950.75</v>
      </c>
      <c r="I24" s="258">
        <f t="shared" si="14"/>
        <v>0</v>
      </c>
      <c r="J24" s="273"/>
      <c r="K24" s="273"/>
      <c r="L24" s="258">
        <f t="shared" si="1"/>
        <v>4839950.75</v>
      </c>
      <c r="M24" s="258"/>
      <c r="N24" s="273"/>
      <c r="O24" s="273"/>
      <c r="P24" s="258">
        <f t="shared" si="2"/>
        <v>4839950.75</v>
      </c>
      <c r="Q24" s="258"/>
      <c r="R24" s="268"/>
      <c r="S24" s="266">
        <v>1782.47</v>
      </c>
      <c r="T24" s="259">
        <f t="shared" si="3"/>
        <v>4838168.28</v>
      </c>
      <c r="U24" s="259"/>
      <c r="V24" s="268"/>
      <c r="W24" s="266">
        <v>957.78</v>
      </c>
      <c r="X24" s="259">
        <f t="shared" si="4"/>
        <v>4837210.5</v>
      </c>
      <c r="Y24" s="259"/>
      <c r="Z24" s="268">
        <v>18500</v>
      </c>
      <c r="AA24" s="266">
        <f>285.43+15000+943.66+5000</f>
        <v>21229.09</v>
      </c>
      <c r="AB24" s="259">
        <f t="shared" si="5"/>
        <v>4834481.41</v>
      </c>
      <c r="AC24" s="259"/>
      <c r="AD24" s="268"/>
      <c r="AE24" s="266"/>
      <c r="AF24" s="259">
        <f t="shared" si="6"/>
        <v>4834481.41</v>
      </c>
      <c r="AG24" s="259"/>
      <c r="AH24" s="225" t="e">
        <f>+#REF!+#REF!+#REF!+#REF!+#REF!+#REF!+#REF!+#REF!+#REF!+#REF!+#REF!+#REF!</f>
        <v>#REF!</v>
      </c>
      <c r="AI24" s="225" t="e">
        <f>+#REF!+#REF!+#REF!+#REF!+#REF!+#REF!+#REF!+#REF!+#REF!+#REF!+#REF!+#REF!</f>
        <v>#REF!</v>
      </c>
    </row>
    <row r="25" spans="1:37" ht="20.100000000000001" customHeight="1" x14ac:dyDescent="0.55000000000000004">
      <c r="A25" s="233">
        <v>18</v>
      </c>
      <c r="B25" s="234" t="s">
        <v>232</v>
      </c>
      <c r="C25" s="235">
        <v>44</v>
      </c>
      <c r="D25" s="268">
        <v>178000</v>
      </c>
      <c r="E25" s="268"/>
      <c r="F25" s="268"/>
      <c r="G25" s="268"/>
      <c r="H25" s="258">
        <f t="shared" si="0"/>
        <v>178000</v>
      </c>
      <c r="I25" s="258">
        <f t="shared" si="14"/>
        <v>0</v>
      </c>
      <c r="J25" s="268"/>
      <c r="K25" s="268"/>
      <c r="L25" s="261">
        <f>SUM(H25+J25-K25)</f>
        <v>178000</v>
      </c>
      <c r="M25" s="261">
        <f>SUM(I25+J25-K25)</f>
        <v>0</v>
      </c>
      <c r="N25" s="268"/>
      <c r="O25" s="268"/>
      <c r="P25" s="261">
        <f>SUM(L25+N25-O25)</f>
        <v>178000</v>
      </c>
      <c r="Q25" s="261">
        <f>SUM(M25+N25-O25)</f>
        <v>0</v>
      </c>
      <c r="R25" s="269"/>
      <c r="S25" s="268"/>
      <c r="T25" s="258">
        <f>SUM(P25+R25-S25)</f>
        <v>178000</v>
      </c>
      <c r="U25" s="258">
        <f>SUM(Q25+R25-S25)</f>
        <v>0</v>
      </c>
      <c r="V25" s="269"/>
      <c r="W25" s="268"/>
      <c r="X25" s="258">
        <f>SUM(T25+V25-W25)</f>
        <v>178000</v>
      </c>
      <c r="Y25" s="258">
        <f>SUM(U25+V25-W25)</f>
        <v>0</v>
      </c>
      <c r="Z25" s="269"/>
      <c r="AA25" s="268"/>
      <c r="AB25" s="258">
        <f>SUM(X25+Z25-AA25)</f>
        <v>178000</v>
      </c>
      <c r="AC25" s="258">
        <f>SUM(Y25+Z25-AA25)</f>
        <v>0</v>
      </c>
      <c r="AD25" s="269"/>
      <c r="AE25" s="268"/>
      <c r="AF25" s="258">
        <f>SUM(AB25+AD25-AE25)</f>
        <v>178000</v>
      </c>
      <c r="AG25" s="258">
        <f>SUM(AC25+AD25-AE25)</f>
        <v>0</v>
      </c>
      <c r="AH25" s="225" t="e">
        <f>+#REF!+#REF!+#REF!+#REF!+#REF!+#REF!+#REF!+#REF!+#REF!+#REF!+#REF!+#REF!</f>
        <v>#REF!</v>
      </c>
      <c r="AI25" s="225" t="e">
        <f>+#REF!+#REF!+#REF!+#REF!+#REF!+#REF!+#REF!+#REF!+#REF!+#REF!+#REF!+#REF!</f>
        <v>#REF!</v>
      </c>
    </row>
    <row r="26" spans="1:37" ht="20.100000000000001" customHeight="1" x14ac:dyDescent="0.55000000000000004">
      <c r="A26" s="233">
        <v>19</v>
      </c>
      <c r="B26" s="236" t="s">
        <v>233</v>
      </c>
      <c r="C26" s="235">
        <v>48</v>
      </c>
      <c r="D26" s="268">
        <v>333621.40000000002</v>
      </c>
      <c r="E26" s="268"/>
      <c r="F26" s="268"/>
      <c r="G26" s="268"/>
      <c r="H26" s="258">
        <f t="shared" si="0"/>
        <v>333621.40000000002</v>
      </c>
      <c r="I26" s="258">
        <f t="shared" si="14"/>
        <v>0</v>
      </c>
      <c r="J26" s="268"/>
      <c r="K26" s="268"/>
      <c r="L26" s="258">
        <f>SUM(H26+J26-K26)</f>
        <v>333621.40000000002</v>
      </c>
      <c r="M26" s="258">
        <f>SUM(I26+J26-K26)</f>
        <v>0</v>
      </c>
      <c r="N26" s="268"/>
      <c r="O26" s="268"/>
      <c r="P26" s="258">
        <f>SUM(L26+N26-O26)</f>
        <v>333621.40000000002</v>
      </c>
      <c r="Q26" s="258">
        <f>SUM(M26+N26-O26)</f>
        <v>0</v>
      </c>
      <c r="R26" s="266"/>
      <c r="S26" s="266"/>
      <c r="T26" s="258">
        <f>SUM(P26+R26-S26)</f>
        <v>333621.40000000002</v>
      </c>
      <c r="U26" s="258">
        <f>SUM(Q26+R26-S26)</f>
        <v>0</v>
      </c>
      <c r="V26" s="266"/>
      <c r="W26" s="266"/>
      <c r="X26" s="258">
        <f>SUM(T26+V26-W26)</f>
        <v>333621.40000000002</v>
      </c>
      <c r="Y26" s="258">
        <f>SUM(U26+V26-W26)</f>
        <v>0</v>
      </c>
      <c r="Z26" s="266"/>
      <c r="AA26" s="266"/>
      <c r="AB26" s="258">
        <f>SUM(X26+Z26-AA26)</f>
        <v>333621.40000000002</v>
      </c>
      <c r="AC26" s="258">
        <f>SUM(Y26+Z26-AA26)</f>
        <v>0</v>
      </c>
      <c r="AD26" s="266"/>
      <c r="AE26" s="266"/>
      <c r="AF26" s="258">
        <f>SUM(AB26+AD26-AE26)</f>
        <v>333621.40000000002</v>
      </c>
      <c r="AG26" s="258">
        <f>SUM(AC26+AD26-AE26)</f>
        <v>0</v>
      </c>
      <c r="AH26" s="225" t="e">
        <f>+#REF!+#REF!+#REF!+#REF!+#REF!+#REF!+#REF!+#REF!+#REF!+#REF!+#REF!+#REF!</f>
        <v>#REF!</v>
      </c>
      <c r="AI26" s="225" t="e">
        <f>+#REF!+#REF!+#REF!+#REF!+#REF!+#REF!+#REF!+#REF!+#REF!+#REF!+#REF!+#REF!</f>
        <v>#REF!</v>
      </c>
    </row>
    <row r="27" spans="1:37" ht="20.100000000000001" customHeight="1" x14ac:dyDescent="0.55000000000000004">
      <c r="A27" s="233">
        <v>20</v>
      </c>
      <c r="B27" s="237" t="s">
        <v>136</v>
      </c>
      <c r="C27" s="235">
        <v>52</v>
      </c>
      <c r="D27" s="268">
        <v>205000</v>
      </c>
      <c r="E27" s="268"/>
      <c r="F27" s="268"/>
      <c r="G27" s="268"/>
      <c r="H27" s="258">
        <f t="shared" si="0"/>
        <v>205000</v>
      </c>
      <c r="I27" s="258">
        <f t="shared" si="14"/>
        <v>0</v>
      </c>
      <c r="J27" s="268"/>
      <c r="K27" s="268"/>
      <c r="L27" s="258">
        <f>SUM(H27-K27+J27)</f>
        <v>205000</v>
      </c>
      <c r="M27" s="258">
        <v>0</v>
      </c>
      <c r="N27" s="273"/>
      <c r="O27" s="273"/>
      <c r="P27" s="258">
        <f>SUM(L27-O27+N27)</f>
        <v>205000</v>
      </c>
      <c r="Q27" s="258">
        <v>0</v>
      </c>
      <c r="R27" s="268"/>
      <c r="S27" s="268"/>
      <c r="T27" s="258">
        <f>SUM(P27-S27+R27)</f>
        <v>205000</v>
      </c>
      <c r="U27" s="258">
        <v>0</v>
      </c>
      <c r="V27" s="268"/>
      <c r="W27" s="268"/>
      <c r="X27" s="258">
        <f>SUM(T27-W27+V27)</f>
        <v>205000</v>
      </c>
      <c r="Y27" s="258">
        <v>0</v>
      </c>
      <c r="Z27" s="268"/>
      <c r="AA27" s="268"/>
      <c r="AB27" s="258">
        <f>SUM(X27-AA27+Z27)</f>
        <v>205000</v>
      </c>
      <c r="AC27" s="258">
        <v>0</v>
      </c>
      <c r="AD27" s="268"/>
      <c r="AE27" s="268"/>
      <c r="AF27" s="258">
        <f>SUM(AB27-AE27+AD27)</f>
        <v>205000</v>
      </c>
      <c r="AG27" s="258">
        <v>0</v>
      </c>
      <c r="AH27" s="225" t="e">
        <f>+#REF!+#REF!+#REF!+#REF!+#REF!+#REF!+#REF!+#REF!+#REF!+#REF!+#REF!+#REF!</f>
        <v>#REF!</v>
      </c>
      <c r="AI27" s="225" t="e">
        <f>+#REF!+#REF!+#REF!+#REF!+#REF!+#REF!+#REF!+#REF!+#REF!+#REF!+#REF!+#REF!</f>
        <v>#REF!</v>
      </c>
    </row>
    <row r="28" spans="1:37" ht="20.100000000000001" customHeight="1" x14ac:dyDescent="0.55000000000000004">
      <c r="A28" s="233">
        <v>21</v>
      </c>
      <c r="B28" s="238" t="s">
        <v>54</v>
      </c>
      <c r="C28" s="235">
        <v>53</v>
      </c>
      <c r="D28" s="273"/>
      <c r="E28" s="273">
        <v>3629559.1</v>
      </c>
      <c r="F28" s="273"/>
      <c r="G28" s="273"/>
      <c r="H28" s="261">
        <f t="shared" si="0"/>
        <v>0</v>
      </c>
      <c r="I28" s="258">
        <f t="shared" si="14"/>
        <v>3629559.1</v>
      </c>
      <c r="J28" s="273"/>
      <c r="K28" s="273"/>
      <c r="L28" s="258">
        <f>SUM(H28-K28+J28)</f>
        <v>0</v>
      </c>
      <c r="M28" s="258">
        <f>SUM(I28+J28-K28)</f>
        <v>3629559.1</v>
      </c>
      <c r="N28" s="273"/>
      <c r="O28" s="273"/>
      <c r="P28" s="258">
        <f>SUM(L28-O28+N28)</f>
        <v>0</v>
      </c>
      <c r="Q28" s="258">
        <f>SUM(M28+N28-O28)</f>
        <v>3629559.1</v>
      </c>
      <c r="R28" s="268"/>
      <c r="S28" s="273"/>
      <c r="T28" s="258">
        <f>SUM(P28-S28+R28)</f>
        <v>0</v>
      </c>
      <c r="U28" s="258">
        <f>SUM(Q28+R28-S28)</f>
        <v>3629559.1</v>
      </c>
      <c r="V28" s="268"/>
      <c r="W28" s="273"/>
      <c r="X28" s="258">
        <f>SUM(T28-W28+V28)</f>
        <v>0</v>
      </c>
      <c r="Y28" s="258">
        <f>SUM(U28+V28-W28)</f>
        <v>3629559.1</v>
      </c>
      <c r="Z28" s="268"/>
      <c r="AA28" s="273"/>
      <c r="AB28" s="258">
        <f>SUM(X28-AA28+Z28)</f>
        <v>0</v>
      </c>
      <c r="AC28" s="258">
        <f>SUM(Y28+Z28-AA28)</f>
        <v>3629559.1</v>
      </c>
      <c r="AD28" s="268"/>
      <c r="AE28" s="273"/>
      <c r="AF28" s="258">
        <f>SUM(AB28-AE28+AD28)</f>
        <v>0</v>
      </c>
      <c r="AG28" s="258">
        <f>SUM(AC28+AD28-AE28)</f>
        <v>3629559.1</v>
      </c>
      <c r="AH28" s="225" t="e">
        <f>+#REF!+#REF!+#REF!+#REF!+#REF!+#REF!+#REF!+#REF!+#REF!+#REF!+#REF!+#REF!</f>
        <v>#REF!</v>
      </c>
      <c r="AI28" s="225" t="e">
        <f>+#REF!+#REF!+#REF!+#REF!+#REF!+#REF!+#REF!+#REF!+#REF!+#REF!+#REF!+#REF!</f>
        <v>#REF!</v>
      </c>
    </row>
    <row r="29" spans="1:37" ht="20.100000000000001" customHeight="1" x14ac:dyDescent="0.55000000000000004">
      <c r="A29" s="233">
        <v>22</v>
      </c>
      <c r="B29" s="237" t="s">
        <v>2</v>
      </c>
      <c r="C29" s="235">
        <v>54</v>
      </c>
      <c r="D29" s="268">
        <v>2398273.6</v>
      </c>
      <c r="E29" s="268"/>
      <c r="F29" s="268"/>
      <c r="G29" s="268"/>
      <c r="H29" s="279">
        <f t="shared" si="0"/>
        <v>2398273.6</v>
      </c>
      <c r="I29" s="261">
        <f t="shared" si="14"/>
        <v>0</v>
      </c>
      <c r="J29" s="269"/>
      <c r="K29" s="269"/>
      <c r="L29" s="261">
        <f t="shared" ref="L29:L30" si="15">SUM(H29+J29-K29)</f>
        <v>2398273.6</v>
      </c>
      <c r="M29" s="261"/>
      <c r="N29" s="273"/>
      <c r="O29" s="273"/>
      <c r="P29" s="258">
        <f t="shared" ref="P29:P30" si="16">SUM(L29+N29-O29)</f>
        <v>2398273.6</v>
      </c>
      <c r="Q29" s="258"/>
      <c r="R29" s="273"/>
      <c r="S29" s="269">
        <v>3500</v>
      </c>
      <c r="T29" s="258">
        <f t="shared" ref="T29:T30" si="17">SUM(P29+R29-S29)</f>
        <v>2394773.6</v>
      </c>
      <c r="U29" s="258"/>
      <c r="V29" s="273"/>
      <c r="W29" s="269">
        <f>2000+2000</f>
        <v>4000</v>
      </c>
      <c r="X29" s="258">
        <f t="shared" ref="X29:X30" si="18">SUM(T29+V29-W29)</f>
        <v>2390773.6</v>
      </c>
      <c r="Y29" s="258"/>
      <c r="Z29" s="273"/>
      <c r="AA29" s="269">
        <f>1500+2000+5281.64+3730.14</f>
        <v>12511.779999999999</v>
      </c>
      <c r="AB29" s="258">
        <f t="shared" ref="AB29:AB30" si="19">SUM(X29+Z29-AA29)</f>
        <v>2378261.8200000003</v>
      </c>
      <c r="AC29" s="258"/>
      <c r="AD29" s="273"/>
      <c r="AE29" s="269">
        <v>7000</v>
      </c>
      <c r="AF29" s="258">
        <f t="shared" ref="AF29:AF30" si="20">SUM(AB29+AD29-AE29)</f>
        <v>2371261.8200000003</v>
      </c>
      <c r="AG29" s="258"/>
      <c r="AH29" s="284" t="e">
        <f>+#REF!+#REF!+#REF!+#REF!+#REF!+#REF!+#REF!+#REF!+#REF!+#REF!+#REF!+#REF!</f>
        <v>#REF!</v>
      </c>
      <c r="AI29" s="225" t="e">
        <f>+#REF!+#REF!+#REF!+#REF!+#REF!+#REF!+#REF!+#REF!+#REF!+#REF!+#REF!+#REF!</f>
        <v>#REF!</v>
      </c>
    </row>
    <row r="30" spans="1:37" ht="20.100000000000001" customHeight="1" x14ac:dyDescent="0.55000000000000004">
      <c r="A30" s="233">
        <v>23</v>
      </c>
      <c r="B30" s="237" t="s">
        <v>55</v>
      </c>
      <c r="C30" s="235">
        <v>57</v>
      </c>
      <c r="D30" s="273"/>
      <c r="E30" s="273">
        <v>2294185.35</v>
      </c>
      <c r="F30" s="273"/>
      <c r="G30" s="273"/>
      <c r="H30" s="258">
        <f t="shared" si="0"/>
        <v>0</v>
      </c>
      <c r="I30" s="258">
        <f t="shared" si="14"/>
        <v>2294185.35</v>
      </c>
      <c r="J30" s="268"/>
      <c r="K30" s="268"/>
      <c r="L30" s="261">
        <f t="shared" si="15"/>
        <v>0</v>
      </c>
      <c r="M30" s="261">
        <f>SUM(I30+J30-K30)</f>
        <v>2294185.35</v>
      </c>
      <c r="N30" s="269"/>
      <c r="O30" s="269"/>
      <c r="P30" s="261">
        <f t="shared" si="16"/>
        <v>0</v>
      </c>
      <c r="Q30" s="258">
        <f>SUM(M30+N30-O30)</f>
        <v>2294185.35</v>
      </c>
      <c r="R30" s="268"/>
      <c r="S30" s="266"/>
      <c r="T30" s="258">
        <f t="shared" si="17"/>
        <v>0</v>
      </c>
      <c r="U30" s="258">
        <f>SUM(Q30+R30-S30)</f>
        <v>2294185.35</v>
      </c>
      <c r="V30" s="268"/>
      <c r="W30" s="266"/>
      <c r="X30" s="258">
        <f t="shared" si="18"/>
        <v>0</v>
      </c>
      <c r="Y30" s="258">
        <f>SUM(U30+V30-W30)</f>
        <v>2294185.35</v>
      </c>
      <c r="Z30" s="268"/>
      <c r="AA30" s="266"/>
      <c r="AB30" s="258">
        <f t="shared" si="19"/>
        <v>0</v>
      </c>
      <c r="AC30" s="258">
        <f>SUM(Y30+Z30-AA30)</f>
        <v>2294185.35</v>
      </c>
      <c r="AD30" s="268"/>
      <c r="AE30" s="266"/>
      <c r="AF30" s="258">
        <f t="shared" si="20"/>
        <v>0</v>
      </c>
      <c r="AG30" s="258">
        <f>SUM(AC30+AD30-AE30)</f>
        <v>2294185.35</v>
      </c>
      <c r="AH30" s="283" t="e">
        <f>+#REF!+#REF!+#REF!+#REF!+#REF!+#REF!+#REF!+#REF!+#REF!+#REF!+#REF!+#REF!</f>
        <v>#REF!</v>
      </c>
      <c r="AI30" s="225" t="e">
        <f>+#REF!+#REF!+#REF!+#REF!+#REF!+#REF!+#REF!+#REF!+#REF!+#REF!+#REF!+#REF!</f>
        <v>#REF!</v>
      </c>
    </row>
    <row r="31" spans="1:37" ht="20.100000000000001" customHeight="1" x14ac:dyDescent="0.55000000000000004">
      <c r="A31" s="233">
        <v>24</v>
      </c>
      <c r="B31" s="234" t="s">
        <v>254</v>
      </c>
      <c r="C31" s="235">
        <v>58</v>
      </c>
      <c r="D31" s="268">
        <v>949470.04</v>
      </c>
      <c r="E31" s="268"/>
      <c r="F31" s="268"/>
      <c r="G31" s="268"/>
      <c r="H31" s="258">
        <f t="shared" si="0"/>
        <v>949470.04</v>
      </c>
      <c r="I31" s="258">
        <f t="shared" si="14"/>
        <v>0</v>
      </c>
      <c r="J31" s="268"/>
      <c r="K31" s="268"/>
      <c r="L31" s="258">
        <f>SUM(H31+J31-K31)</f>
        <v>949470.04</v>
      </c>
      <c r="M31" s="258"/>
      <c r="N31" s="266"/>
      <c r="O31" s="268"/>
      <c r="P31" s="258">
        <f>SUM(L31+N31-O31)</f>
        <v>949470.04</v>
      </c>
      <c r="Q31" s="258"/>
      <c r="R31" s="268"/>
      <c r="S31" s="266">
        <f>7200+7200</f>
        <v>14400</v>
      </c>
      <c r="T31" s="258">
        <f>SUM(P31+R31-S31)</f>
        <v>935070.04</v>
      </c>
      <c r="U31" s="258"/>
      <c r="V31" s="268"/>
      <c r="W31" s="266">
        <f>1504.11+1504.11</f>
        <v>3008.22</v>
      </c>
      <c r="X31" s="258">
        <f>SUM(T31+V31-W31)</f>
        <v>932061.82000000007</v>
      </c>
      <c r="Y31" s="258"/>
      <c r="Z31" s="268"/>
      <c r="AA31" s="266">
        <f>2263.56+98.63</f>
        <v>2362.19</v>
      </c>
      <c r="AB31" s="258">
        <f>SUM(X31+Z31-AA31)</f>
        <v>929699.63000000012</v>
      </c>
      <c r="AC31" s="258"/>
      <c r="AD31" s="268"/>
      <c r="AE31" s="266">
        <v>8788.2800000000007</v>
      </c>
      <c r="AF31" s="258">
        <f>SUM(AB31+AD31-AE31)</f>
        <v>920911.35000000009</v>
      </c>
      <c r="AG31" s="258"/>
      <c r="AH31" s="225" t="e">
        <f>+#REF!+#REF!+#REF!+#REF!+#REF!+#REF!+#REF!+#REF!+#REF!+#REF!+#REF!+#REF!</f>
        <v>#REF!</v>
      </c>
      <c r="AI31" s="225" t="e">
        <f>+#REF!+#REF!+#REF!+#REF!+#REF!+#REF!+#REF!+#REF!+#REF!+#REF!+#REF!+#REF!</f>
        <v>#REF!</v>
      </c>
    </row>
    <row r="32" spans="1:37" ht="20.100000000000001" customHeight="1" x14ac:dyDescent="0.55000000000000004">
      <c r="A32" s="233">
        <v>25</v>
      </c>
      <c r="B32" s="237" t="s">
        <v>57</v>
      </c>
      <c r="C32" s="235">
        <v>61</v>
      </c>
      <c r="D32" s="268"/>
      <c r="E32" s="268">
        <v>949470.04</v>
      </c>
      <c r="F32" s="268"/>
      <c r="G32" s="268"/>
      <c r="H32" s="258">
        <f t="shared" si="0"/>
        <v>0</v>
      </c>
      <c r="I32" s="258">
        <f t="shared" si="14"/>
        <v>949470.04</v>
      </c>
      <c r="J32" s="268"/>
      <c r="K32" s="268"/>
      <c r="L32" s="258">
        <f>SUM(H32+J32-K32)</f>
        <v>0</v>
      </c>
      <c r="M32" s="258">
        <f>SUM(I32+J32-K32)</f>
        <v>949470.04</v>
      </c>
      <c r="N32" s="266"/>
      <c r="O32" s="269"/>
      <c r="P32" s="258">
        <f>SUM(L32+N32-O32)</f>
        <v>0</v>
      </c>
      <c r="Q32" s="258">
        <f>SUM(M32+N32-O32)</f>
        <v>949470.04</v>
      </c>
      <c r="R32" s="268"/>
      <c r="S32" s="266"/>
      <c r="T32" s="258">
        <f>SUM(P32+R32-S32)</f>
        <v>0</v>
      </c>
      <c r="U32" s="258">
        <f>SUM(Q32+R32-S32)</f>
        <v>949470.04</v>
      </c>
      <c r="V32" s="268"/>
      <c r="W32" s="266"/>
      <c r="X32" s="258">
        <f>SUM(T32+V32-W32)</f>
        <v>0</v>
      </c>
      <c r="Y32" s="258">
        <f>SUM(U32+V32-W32)</f>
        <v>949470.04</v>
      </c>
      <c r="Z32" s="268"/>
      <c r="AA32" s="266"/>
      <c r="AB32" s="258">
        <f>SUM(X32+Z32-AA32)</f>
        <v>0</v>
      </c>
      <c r="AC32" s="258">
        <f>SUM(Y32+Z32-AA32)</f>
        <v>949470.04</v>
      </c>
      <c r="AD32" s="268"/>
      <c r="AE32" s="266"/>
      <c r="AF32" s="258">
        <f>SUM(AB32+AD32-AE32)</f>
        <v>0</v>
      </c>
      <c r="AG32" s="258">
        <f>SUM(AC32+AD32-AE32)</f>
        <v>949470.04</v>
      </c>
      <c r="AH32" s="225" t="e">
        <f>+#REF!+#REF!+#REF!+#REF!+#REF!+#REF!+#REF!+#REF!+#REF!+#REF!+#REF!+#REF!</f>
        <v>#REF!</v>
      </c>
      <c r="AI32" s="225" t="e">
        <f>+#REF!+#REF!+#REF!+#REF!+#REF!+#REF!+#REF!+#REF!+#REF!+#REF!+#REF!+#REF!</f>
        <v>#REF!</v>
      </c>
    </row>
    <row r="33" spans="1:35" ht="20.100000000000001" customHeight="1" x14ac:dyDescent="0.55000000000000004">
      <c r="A33" s="233">
        <v>26</v>
      </c>
      <c r="B33" s="237" t="s">
        <v>241</v>
      </c>
      <c r="C33" s="235">
        <v>59</v>
      </c>
      <c r="D33" s="268">
        <v>362240.04</v>
      </c>
      <c r="E33" s="269"/>
      <c r="F33" s="273"/>
      <c r="G33" s="273"/>
      <c r="H33" s="261">
        <f t="shared" si="0"/>
        <v>362240.04</v>
      </c>
      <c r="I33" s="261">
        <f t="shared" si="14"/>
        <v>0</v>
      </c>
      <c r="J33" s="273"/>
      <c r="K33" s="273"/>
      <c r="L33" s="258">
        <f t="shared" ref="L33:L35" si="21">SUM(H33+J33-K33)</f>
        <v>362240.04</v>
      </c>
      <c r="M33" s="258">
        <v>0</v>
      </c>
      <c r="N33" s="268"/>
      <c r="O33" s="268"/>
      <c r="P33" s="258">
        <f t="shared" ref="P33:P35" si="22">SUM(L33+N33-O33)</f>
        <v>362240.04</v>
      </c>
      <c r="Q33" s="258">
        <v>0</v>
      </c>
      <c r="R33" s="273"/>
      <c r="S33" s="266"/>
      <c r="T33" s="258">
        <f t="shared" ref="T33:T35" si="23">SUM(P33+R33-S33)</f>
        <v>362240.04</v>
      </c>
      <c r="U33" s="258">
        <v>0</v>
      </c>
      <c r="V33" s="273"/>
      <c r="W33" s="266"/>
      <c r="X33" s="258">
        <f t="shared" ref="X33:X35" si="24">SUM(T33+V33-W33)</f>
        <v>362240.04</v>
      </c>
      <c r="Y33" s="258">
        <v>0</v>
      </c>
      <c r="Z33" s="273"/>
      <c r="AA33" s="266"/>
      <c r="AB33" s="258">
        <f t="shared" ref="AB33:AB35" si="25">SUM(X33+Z33-AA33)</f>
        <v>362240.04</v>
      </c>
      <c r="AC33" s="258">
        <v>0</v>
      </c>
      <c r="AD33" s="273"/>
      <c r="AE33" s="266"/>
      <c r="AF33" s="258">
        <f t="shared" ref="AF33:AF35" si="26">SUM(AB33+AD33-AE33)</f>
        <v>362240.04</v>
      </c>
      <c r="AG33" s="258">
        <v>0</v>
      </c>
      <c r="AH33" s="225" t="e">
        <f>+#REF!+#REF!+#REF!+#REF!+#REF!+#REF!+#REF!+#REF!+#REF!+#REF!+#REF!+#REF!</f>
        <v>#REF!</v>
      </c>
      <c r="AI33" s="225" t="e">
        <f>+#REF!+#REF!+#REF!+#REF!+#REF!+#REF!+#REF!+#REF!+#REF!+#REF!+#REF!+#REF!</f>
        <v>#REF!</v>
      </c>
    </row>
    <row r="34" spans="1:35" ht="20.100000000000001" customHeight="1" x14ac:dyDescent="0.55000000000000004">
      <c r="A34" s="233">
        <v>27</v>
      </c>
      <c r="B34" s="237" t="s">
        <v>242</v>
      </c>
      <c r="C34" s="235">
        <v>60</v>
      </c>
      <c r="D34" s="268"/>
      <c r="E34" s="268">
        <v>362240.04</v>
      </c>
      <c r="F34" s="268"/>
      <c r="G34" s="268"/>
      <c r="H34" s="258">
        <f t="shared" si="0"/>
        <v>0</v>
      </c>
      <c r="I34" s="258">
        <f t="shared" si="14"/>
        <v>362240.04</v>
      </c>
      <c r="J34" s="268"/>
      <c r="K34" s="268"/>
      <c r="L34" s="261">
        <f t="shared" si="21"/>
        <v>0</v>
      </c>
      <c r="M34" s="261">
        <f t="shared" ref="M34:M35" si="27">SUM(I34+J34-K34)</f>
        <v>362240.04</v>
      </c>
      <c r="N34" s="268"/>
      <c r="O34" s="268"/>
      <c r="P34" s="261">
        <f t="shared" si="22"/>
        <v>0</v>
      </c>
      <c r="Q34" s="261">
        <f t="shared" ref="Q34:Q35" si="28">SUM(M34+N34-O34)</f>
        <v>362240.04</v>
      </c>
      <c r="R34" s="269"/>
      <c r="S34" s="268"/>
      <c r="T34" s="258">
        <f t="shared" si="23"/>
        <v>0</v>
      </c>
      <c r="U34" s="258">
        <f t="shared" ref="U34:U35" si="29">SUM(Q34+R34-S34)</f>
        <v>362240.04</v>
      </c>
      <c r="V34" s="269"/>
      <c r="W34" s="268"/>
      <c r="X34" s="258">
        <f t="shared" si="24"/>
        <v>0</v>
      </c>
      <c r="Y34" s="258">
        <f t="shared" ref="Y34:Y35" si="30">SUM(U34+V34-W34)</f>
        <v>362240.04</v>
      </c>
      <c r="Z34" s="269"/>
      <c r="AA34" s="268"/>
      <c r="AB34" s="258">
        <f t="shared" si="25"/>
        <v>0</v>
      </c>
      <c r="AC34" s="258">
        <f t="shared" ref="AC34:AC35" si="31">SUM(Y34+Z34-AA34)</f>
        <v>362240.04</v>
      </c>
      <c r="AD34" s="269"/>
      <c r="AE34" s="268"/>
      <c r="AF34" s="258">
        <f t="shared" si="26"/>
        <v>0</v>
      </c>
      <c r="AG34" s="258">
        <f t="shared" ref="AG34:AG35" si="32">SUM(AC34+AD34-AE34)</f>
        <v>362240.04</v>
      </c>
      <c r="AH34" s="225" t="e">
        <f>+#REF!+#REF!+#REF!+#REF!+#REF!+#REF!+#REF!+#REF!+#REF!+#REF!+#REF!+#REF!</f>
        <v>#REF!</v>
      </c>
      <c r="AI34" s="225" t="e">
        <f>+#REF!+#REF!+#REF!+#REF!+#REF!+#REF!+#REF!+#REF!+#REF!+#REF!+#REF!+#REF!</f>
        <v>#REF!</v>
      </c>
    </row>
    <row r="35" spans="1:35" ht="20.100000000000001" customHeight="1" x14ac:dyDescent="0.55000000000000004">
      <c r="A35" s="295">
        <v>28</v>
      </c>
      <c r="B35" s="243" t="s">
        <v>243</v>
      </c>
      <c r="C35" s="235"/>
      <c r="D35" s="268"/>
      <c r="E35" s="268">
        <v>13680</v>
      </c>
      <c r="F35" s="268"/>
      <c r="G35" s="268"/>
      <c r="H35" s="258">
        <f t="shared" si="0"/>
        <v>0</v>
      </c>
      <c r="I35" s="258">
        <f t="shared" si="14"/>
        <v>13680</v>
      </c>
      <c r="J35" s="268"/>
      <c r="K35" s="268"/>
      <c r="L35" s="258">
        <f t="shared" si="21"/>
        <v>0</v>
      </c>
      <c r="M35" s="258">
        <f t="shared" si="27"/>
        <v>13680</v>
      </c>
      <c r="N35" s="268"/>
      <c r="O35" s="268"/>
      <c r="P35" s="258">
        <f t="shared" si="22"/>
        <v>0</v>
      </c>
      <c r="Q35" s="258">
        <f t="shared" si="28"/>
        <v>13680</v>
      </c>
      <c r="R35" s="266"/>
      <c r="S35" s="268"/>
      <c r="T35" s="258">
        <f t="shared" si="23"/>
        <v>0</v>
      </c>
      <c r="U35" s="258">
        <f t="shared" si="29"/>
        <v>13680</v>
      </c>
      <c r="V35" s="266"/>
      <c r="W35" s="268"/>
      <c r="X35" s="258">
        <f t="shared" si="24"/>
        <v>0</v>
      </c>
      <c r="Y35" s="258">
        <f t="shared" si="30"/>
        <v>13680</v>
      </c>
      <c r="Z35" s="266"/>
      <c r="AA35" s="268"/>
      <c r="AB35" s="258">
        <f t="shared" si="25"/>
        <v>0</v>
      </c>
      <c r="AC35" s="258">
        <f t="shared" si="31"/>
        <v>13680</v>
      </c>
      <c r="AD35" s="266"/>
      <c r="AE35" s="268"/>
      <c r="AF35" s="258">
        <f t="shared" si="26"/>
        <v>0</v>
      </c>
      <c r="AG35" s="258">
        <f t="shared" si="32"/>
        <v>13680</v>
      </c>
      <c r="AH35" s="225" t="e">
        <f>+#REF!+#REF!+#REF!+#REF!+#REF!+#REF!+#REF!+#REF!+#REF!+#REF!+#REF!+#REF!</f>
        <v>#REF!</v>
      </c>
      <c r="AI35" s="225" t="e">
        <f>+#REF!+#REF!+#REF!+#REF!+#REF!+#REF!+#REF!+#REF!+#REF!+#REF!+#REF!+#REF!</f>
        <v>#REF!</v>
      </c>
    </row>
    <row r="36" spans="1:35" ht="20.100000000000001" customHeight="1" x14ac:dyDescent="0.55000000000000004">
      <c r="A36" s="233">
        <v>29</v>
      </c>
      <c r="B36" s="234" t="s">
        <v>255</v>
      </c>
      <c r="C36" s="235">
        <v>62</v>
      </c>
      <c r="D36" s="273"/>
      <c r="E36" s="268">
        <v>383133.7</v>
      </c>
      <c r="F36" s="273"/>
      <c r="G36" s="273"/>
      <c r="H36" s="261">
        <f t="shared" si="0"/>
        <v>0</v>
      </c>
      <c r="I36" s="261">
        <f t="shared" si="14"/>
        <v>383133.7</v>
      </c>
      <c r="J36" s="273">
        <v>530</v>
      </c>
      <c r="K36" s="273"/>
      <c r="L36" s="258"/>
      <c r="M36" s="258">
        <f>SUM(I36+K36-J36)</f>
        <v>382603.7</v>
      </c>
      <c r="N36" s="273"/>
      <c r="O36" s="273"/>
      <c r="P36" s="258"/>
      <c r="Q36" s="258">
        <f>SUM(M36+O36-N36)</f>
        <v>382603.7</v>
      </c>
      <c r="R36" s="268"/>
      <c r="S36" s="269"/>
      <c r="T36" s="258"/>
      <c r="U36" s="258">
        <f>SUM(Q36+S36-R36)</f>
        <v>382603.7</v>
      </c>
      <c r="V36" s="268"/>
      <c r="W36" s="269"/>
      <c r="X36" s="258"/>
      <c r="Y36" s="258">
        <f>SUM(U36+W36-V36)</f>
        <v>382603.7</v>
      </c>
      <c r="Z36" s="268">
        <f>2800+2800+590.41</f>
        <v>6190.41</v>
      </c>
      <c r="AA36" s="269">
        <v>185</v>
      </c>
      <c r="AB36" s="258"/>
      <c r="AC36" s="258">
        <f>SUM(Y36+AA36-Z36)</f>
        <v>376598.29000000004</v>
      </c>
      <c r="AD36" s="268"/>
      <c r="AE36" s="269"/>
      <c r="AF36" s="258"/>
      <c r="AG36" s="258">
        <f>SUM(AC36+AE36-AD36)</f>
        <v>376598.29000000004</v>
      </c>
      <c r="AH36" s="225" t="e">
        <f>+#REF!+#REF!+#REF!+#REF!+#REF!+#REF!+#REF!+#REF!+#REF!+#REF!+#REF!+#REF!</f>
        <v>#REF!</v>
      </c>
      <c r="AI36" s="225" t="e">
        <f>+#REF!+#REF!+#REF!+#REF!+#REF!+#REF!+#REF!+#REF!+#REF!+#REF!+#REF!+#REF!</f>
        <v>#REF!</v>
      </c>
    </row>
    <row r="37" spans="1:35" ht="20.100000000000001" customHeight="1" x14ac:dyDescent="0.55000000000000004">
      <c r="A37" s="233">
        <v>30</v>
      </c>
      <c r="B37" s="237" t="s">
        <v>59</v>
      </c>
      <c r="C37" s="235">
        <v>64</v>
      </c>
      <c r="D37" s="268"/>
      <c r="E37" s="268">
        <v>24618.74</v>
      </c>
      <c r="F37" s="268"/>
      <c r="G37" s="268"/>
      <c r="H37" s="258">
        <f t="shared" si="0"/>
        <v>0</v>
      </c>
      <c r="I37" s="261">
        <f t="shared" si="14"/>
        <v>24618.74</v>
      </c>
      <c r="J37" s="269"/>
      <c r="K37" s="268"/>
      <c r="L37" s="261">
        <f t="shared" ref="L37:L43" si="33">SUM(H37+J37-K37)</f>
        <v>0</v>
      </c>
      <c r="M37" s="261">
        <f t="shared" ref="M37:M43" si="34">SUM(I37+J37-K37)</f>
        <v>24618.74</v>
      </c>
      <c r="N37" s="269"/>
      <c r="O37" s="269"/>
      <c r="P37" s="258">
        <f t="shared" ref="P37:P43" si="35">SUM(L37+N37-O37)</f>
        <v>0</v>
      </c>
      <c r="Q37" s="258">
        <f t="shared" ref="Q37:Q43" si="36">SUM(M37+N37-O37)</f>
        <v>24618.74</v>
      </c>
      <c r="R37" s="268"/>
      <c r="S37" s="268"/>
      <c r="T37" s="258">
        <f t="shared" ref="T37:T43" si="37">SUM(P37+R37-S37)</f>
        <v>0</v>
      </c>
      <c r="U37" s="258">
        <f t="shared" ref="U37:U43" si="38">SUM(Q37+R37-S37)</f>
        <v>24618.74</v>
      </c>
      <c r="V37" s="268"/>
      <c r="W37" s="268"/>
      <c r="X37" s="258">
        <f t="shared" ref="X37:X43" si="39">SUM(T37+V37-W37)</f>
        <v>0</v>
      </c>
      <c r="Y37" s="258">
        <f t="shared" ref="Y37:Y43" si="40">SUM(U37+V37-W37)</f>
        <v>24618.74</v>
      </c>
      <c r="Z37" s="268"/>
      <c r="AA37" s="268"/>
      <c r="AB37" s="258">
        <f t="shared" ref="AB37:AB43" si="41">SUM(X37+Z37-AA37)</f>
        <v>0</v>
      </c>
      <c r="AC37" s="258">
        <f t="shared" ref="AC37:AC43" si="42">SUM(Y37+Z37-AA37)</f>
        <v>24618.74</v>
      </c>
      <c r="AD37" s="268"/>
      <c r="AE37" s="268"/>
      <c r="AF37" s="258">
        <f t="shared" ref="AF37:AF43" si="43">SUM(AB37+AD37-AE37)</f>
        <v>0</v>
      </c>
      <c r="AG37" s="258">
        <f t="shared" ref="AG37:AG43" si="44">SUM(AC37+AD37-AE37)</f>
        <v>24618.74</v>
      </c>
      <c r="AH37" s="225" t="e">
        <f>+#REF!+#REF!+#REF!+#REF!+#REF!+#REF!+#REF!+#REF!+#REF!+#REF!+#REF!+#REF!</f>
        <v>#REF!</v>
      </c>
      <c r="AI37" s="225" t="e">
        <f>+#REF!+#REF!+#REF!+#REF!+#REF!+#REF!+#REF!+#REF!+#REF!+#REF!+#REF!+#REF!</f>
        <v>#REF!</v>
      </c>
    </row>
    <row r="38" spans="1:35" ht="20.100000000000001" customHeight="1" x14ac:dyDescent="0.55000000000000004">
      <c r="A38" s="233">
        <v>31</v>
      </c>
      <c r="B38" s="237" t="s">
        <v>6</v>
      </c>
      <c r="C38" s="235">
        <v>65</v>
      </c>
      <c r="D38" s="268"/>
      <c r="E38" s="268"/>
      <c r="F38" s="268"/>
      <c r="G38" s="268"/>
      <c r="H38" s="258">
        <f t="shared" si="0"/>
        <v>0</v>
      </c>
      <c r="I38" s="258">
        <f t="shared" si="14"/>
        <v>0</v>
      </c>
      <c r="J38" s="266"/>
      <c r="K38" s="269"/>
      <c r="L38" s="258">
        <f t="shared" si="33"/>
        <v>0</v>
      </c>
      <c r="M38" s="258">
        <f t="shared" si="34"/>
        <v>0</v>
      </c>
      <c r="N38" s="268"/>
      <c r="O38" s="268"/>
      <c r="P38" s="258">
        <f t="shared" si="35"/>
        <v>0</v>
      </c>
      <c r="Q38" s="258">
        <f t="shared" si="36"/>
        <v>0</v>
      </c>
      <c r="R38" s="269"/>
      <c r="S38" s="269"/>
      <c r="T38" s="258">
        <f t="shared" si="37"/>
        <v>0</v>
      </c>
      <c r="U38" s="258">
        <f t="shared" si="38"/>
        <v>0</v>
      </c>
      <c r="V38" s="269"/>
      <c r="W38" s="269"/>
      <c r="X38" s="258">
        <f t="shared" si="39"/>
        <v>0</v>
      </c>
      <c r="Y38" s="258">
        <f t="shared" si="40"/>
        <v>0</v>
      </c>
      <c r="Z38" s="269"/>
      <c r="AA38" s="269"/>
      <c r="AB38" s="258">
        <f t="shared" si="41"/>
        <v>0</v>
      </c>
      <c r="AC38" s="258">
        <f t="shared" si="42"/>
        <v>0</v>
      </c>
      <c r="AD38" s="269"/>
      <c r="AE38" s="269"/>
      <c r="AF38" s="258">
        <f t="shared" si="43"/>
        <v>0</v>
      </c>
      <c r="AG38" s="258">
        <f t="shared" si="44"/>
        <v>0</v>
      </c>
      <c r="AH38" s="225" t="e">
        <f>+#REF!+#REF!+#REF!+#REF!+#REF!+#REF!+#REF!+#REF!+#REF!+#REF!+#REF!+#REF!</f>
        <v>#REF!</v>
      </c>
      <c r="AI38" s="225" t="e">
        <f>+#REF!+#REF!+#REF!+#REF!+#REF!+#REF!+#REF!+#REF!+#REF!+#REF!+#REF!+#REF!</f>
        <v>#REF!</v>
      </c>
    </row>
    <row r="39" spans="1:35" ht="20.100000000000001" customHeight="1" x14ac:dyDescent="0.55000000000000004">
      <c r="A39" s="233">
        <v>32</v>
      </c>
      <c r="B39" s="237" t="s">
        <v>5</v>
      </c>
      <c r="C39" s="235">
        <v>66</v>
      </c>
      <c r="D39" s="268"/>
      <c r="E39" s="268"/>
      <c r="F39" s="268"/>
      <c r="G39" s="268"/>
      <c r="H39" s="258">
        <f t="shared" si="0"/>
        <v>0</v>
      </c>
      <c r="I39" s="258">
        <f t="shared" si="14"/>
        <v>0</v>
      </c>
      <c r="J39" s="268"/>
      <c r="K39" s="268"/>
      <c r="L39" s="258">
        <f t="shared" si="33"/>
        <v>0</v>
      </c>
      <c r="M39" s="258">
        <f t="shared" si="34"/>
        <v>0</v>
      </c>
      <c r="N39" s="273"/>
      <c r="O39" s="273"/>
      <c r="P39" s="258">
        <f t="shared" si="35"/>
        <v>0</v>
      </c>
      <c r="Q39" s="258">
        <f t="shared" si="36"/>
        <v>0</v>
      </c>
      <c r="R39" s="268"/>
      <c r="S39" s="268"/>
      <c r="T39" s="258">
        <f t="shared" si="37"/>
        <v>0</v>
      </c>
      <c r="U39" s="258">
        <f t="shared" si="38"/>
        <v>0</v>
      </c>
      <c r="V39" s="268"/>
      <c r="W39" s="268"/>
      <c r="X39" s="258">
        <f t="shared" si="39"/>
        <v>0</v>
      </c>
      <c r="Y39" s="258">
        <f t="shared" si="40"/>
        <v>0</v>
      </c>
      <c r="Z39" s="268"/>
      <c r="AA39" s="268"/>
      <c r="AB39" s="258">
        <f t="shared" si="41"/>
        <v>0</v>
      </c>
      <c r="AC39" s="258">
        <f t="shared" si="42"/>
        <v>0</v>
      </c>
      <c r="AD39" s="268"/>
      <c r="AE39" s="268"/>
      <c r="AF39" s="258">
        <f t="shared" si="43"/>
        <v>0</v>
      </c>
      <c r="AG39" s="258">
        <f t="shared" si="44"/>
        <v>0</v>
      </c>
      <c r="AH39" s="225" t="e">
        <f>+#REF!+#REF!+#REF!+#REF!+#REF!+#REF!+#REF!+#REF!+#REF!+#REF!+#REF!+#REF!</f>
        <v>#REF!</v>
      </c>
      <c r="AI39" s="225" t="e">
        <f>+#REF!+#REF!+#REF!+#REF!+#REF!+#REF!+#REF!+#REF!+#REF!+#REF!+#REF!+#REF!</f>
        <v>#REF!</v>
      </c>
    </row>
    <row r="40" spans="1:35" ht="20.100000000000001" customHeight="1" x14ac:dyDescent="0.55000000000000004">
      <c r="A40" s="233">
        <v>33</v>
      </c>
      <c r="B40" s="237" t="s">
        <v>0</v>
      </c>
      <c r="C40" s="235">
        <v>68</v>
      </c>
      <c r="D40" s="268"/>
      <c r="E40" s="268"/>
      <c r="F40" s="268"/>
      <c r="G40" s="268"/>
      <c r="H40" s="258">
        <f t="shared" si="0"/>
        <v>0</v>
      </c>
      <c r="I40" s="258">
        <f t="shared" si="14"/>
        <v>0</v>
      </c>
      <c r="J40" s="269"/>
      <c r="K40" s="268"/>
      <c r="L40" s="258">
        <f t="shared" si="33"/>
        <v>0</v>
      </c>
      <c r="M40" s="258">
        <f t="shared" si="34"/>
        <v>0</v>
      </c>
      <c r="N40" s="269"/>
      <c r="O40" s="269"/>
      <c r="P40" s="261">
        <f t="shared" si="35"/>
        <v>0</v>
      </c>
      <c r="Q40" s="261">
        <f t="shared" si="36"/>
        <v>0</v>
      </c>
      <c r="R40" s="268"/>
      <c r="S40" s="268"/>
      <c r="T40" s="258">
        <f t="shared" si="37"/>
        <v>0</v>
      </c>
      <c r="U40" s="258">
        <f t="shared" si="38"/>
        <v>0</v>
      </c>
      <c r="V40" s="268"/>
      <c r="W40" s="268"/>
      <c r="X40" s="258">
        <f t="shared" si="39"/>
        <v>0</v>
      </c>
      <c r="Y40" s="258">
        <f t="shared" si="40"/>
        <v>0</v>
      </c>
      <c r="Z40" s="268"/>
      <c r="AA40" s="268"/>
      <c r="AB40" s="258">
        <f t="shared" si="41"/>
        <v>0</v>
      </c>
      <c r="AC40" s="258">
        <f t="shared" si="42"/>
        <v>0</v>
      </c>
      <c r="AD40" s="268"/>
      <c r="AE40" s="268"/>
      <c r="AF40" s="258">
        <f t="shared" si="43"/>
        <v>0</v>
      </c>
      <c r="AG40" s="258">
        <f t="shared" si="44"/>
        <v>0</v>
      </c>
      <c r="AH40" s="225" t="e">
        <f>+#REF!+#REF!+#REF!+#REF!+#REF!+#REF!+#REF!+#REF!+#REF!+#REF!+#REF!+#REF!</f>
        <v>#REF!</v>
      </c>
      <c r="AI40" s="225" t="e">
        <f>+#REF!+#REF!+#REF!+#REF!+#REF!+#REF!+#REF!+#REF!+#REF!+#REF!+#REF!+#REF!</f>
        <v>#REF!</v>
      </c>
    </row>
    <row r="41" spans="1:35" ht="20.100000000000001" customHeight="1" x14ac:dyDescent="0.55000000000000004">
      <c r="A41" s="233">
        <v>34</v>
      </c>
      <c r="B41" s="237" t="s">
        <v>60</v>
      </c>
      <c r="C41" s="235">
        <v>69</v>
      </c>
      <c r="D41" s="269"/>
      <c r="E41" s="269"/>
      <c r="F41" s="269"/>
      <c r="G41" s="269"/>
      <c r="H41" s="279">
        <f t="shared" si="0"/>
        <v>0</v>
      </c>
      <c r="I41" s="258">
        <f t="shared" si="14"/>
        <v>0</v>
      </c>
      <c r="J41" s="268"/>
      <c r="K41" s="268"/>
      <c r="L41" s="258">
        <f t="shared" si="33"/>
        <v>0</v>
      </c>
      <c r="M41" s="258">
        <f t="shared" si="34"/>
        <v>0</v>
      </c>
      <c r="N41" s="266"/>
      <c r="O41" s="266"/>
      <c r="P41" s="258">
        <f t="shared" si="35"/>
        <v>0</v>
      </c>
      <c r="Q41" s="258">
        <f t="shared" si="36"/>
        <v>0</v>
      </c>
      <c r="R41" s="269"/>
      <c r="S41" s="269"/>
      <c r="T41" s="258">
        <f t="shared" si="37"/>
        <v>0</v>
      </c>
      <c r="U41" s="258">
        <f t="shared" si="38"/>
        <v>0</v>
      </c>
      <c r="V41" s="269"/>
      <c r="W41" s="269"/>
      <c r="X41" s="258">
        <f t="shared" si="39"/>
        <v>0</v>
      </c>
      <c r="Y41" s="258">
        <f t="shared" si="40"/>
        <v>0</v>
      </c>
      <c r="Z41" s="269"/>
      <c r="AA41" s="269"/>
      <c r="AB41" s="258">
        <f t="shared" si="41"/>
        <v>0</v>
      </c>
      <c r="AC41" s="258">
        <f t="shared" si="42"/>
        <v>0</v>
      </c>
      <c r="AD41" s="269"/>
      <c r="AE41" s="269"/>
      <c r="AF41" s="258">
        <f t="shared" si="43"/>
        <v>0</v>
      </c>
      <c r="AG41" s="258">
        <f t="shared" si="44"/>
        <v>0</v>
      </c>
      <c r="AH41" s="225" t="e">
        <f>+#REF!+#REF!+#REF!+#REF!+#REF!+#REF!+#REF!+#REF!+#REF!+#REF!+#REF!+#REF!</f>
        <v>#REF!</v>
      </c>
      <c r="AI41" s="225" t="e">
        <f>+#REF!+#REF!+#REF!+#REF!+#REF!+#REF!+#REF!+#REF!+#REF!+#REF!+#REF!+#REF!</f>
        <v>#REF!</v>
      </c>
    </row>
    <row r="42" spans="1:35" ht="20.100000000000001" customHeight="1" x14ac:dyDescent="0.55000000000000004">
      <c r="A42" s="233">
        <v>35</v>
      </c>
      <c r="B42" s="237" t="s">
        <v>256</v>
      </c>
      <c r="C42" s="280">
        <v>70</v>
      </c>
      <c r="D42" s="278"/>
      <c r="E42" s="268">
        <v>69060.149999999994</v>
      </c>
      <c r="F42" s="268"/>
      <c r="G42" s="268"/>
      <c r="H42" s="271">
        <f t="shared" si="0"/>
        <v>0</v>
      </c>
      <c r="I42" s="281">
        <f t="shared" si="14"/>
        <v>69060.149999999994</v>
      </c>
      <c r="J42" s="266"/>
      <c r="K42" s="268"/>
      <c r="L42" s="258">
        <f t="shared" si="33"/>
        <v>0</v>
      </c>
      <c r="M42" s="258">
        <f t="shared" si="34"/>
        <v>69060.149999999994</v>
      </c>
      <c r="N42" s="268"/>
      <c r="O42" s="268"/>
      <c r="P42" s="258">
        <f t="shared" si="35"/>
        <v>0</v>
      </c>
      <c r="Q42" s="258">
        <f t="shared" si="36"/>
        <v>69060.149999999994</v>
      </c>
      <c r="R42" s="268"/>
      <c r="S42" s="266"/>
      <c r="T42" s="258">
        <f t="shared" si="37"/>
        <v>0</v>
      </c>
      <c r="U42" s="258">
        <f t="shared" si="38"/>
        <v>69060.149999999994</v>
      </c>
      <c r="V42" s="268"/>
      <c r="W42" s="266"/>
      <c r="X42" s="258">
        <f t="shared" si="39"/>
        <v>0</v>
      </c>
      <c r="Y42" s="258">
        <f t="shared" si="40"/>
        <v>69060.149999999994</v>
      </c>
      <c r="Z42" s="268"/>
      <c r="AA42" s="266"/>
      <c r="AB42" s="258">
        <f t="shared" si="41"/>
        <v>0</v>
      </c>
      <c r="AC42" s="258">
        <f t="shared" si="42"/>
        <v>69060.149999999994</v>
      </c>
      <c r="AD42" s="268"/>
      <c r="AE42" s="266"/>
      <c r="AF42" s="258">
        <f t="shared" si="43"/>
        <v>0</v>
      </c>
      <c r="AG42" s="258">
        <f t="shared" si="44"/>
        <v>69060.149999999994</v>
      </c>
      <c r="AH42" s="225" t="e">
        <f>+#REF!+#REF!+#REF!+#REF!+#REF!+#REF!+#REF!+#REF!+#REF!+#REF!+#REF!+#REF!</f>
        <v>#REF!</v>
      </c>
      <c r="AI42" s="225" t="e">
        <f>+#REF!+#REF!+#REF!+#REF!+#REF!+#REF!+#REF!+#REF!+#REF!+#REF!+#REF!+#REF!</f>
        <v>#REF!</v>
      </c>
    </row>
    <row r="43" spans="1:35" ht="20.100000000000001" customHeight="1" x14ac:dyDescent="0.55000000000000004">
      <c r="A43" s="233">
        <v>36</v>
      </c>
      <c r="B43" s="239" t="s">
        <v>257</v>
      </c>
      <c r="C43" s="235">
        <v>71</v>
      </c>
      <c r="D43" s="268"/>
      <c r="E43" s="268">
        <v>33600</v>
      </c>
      <c r="F43" s="268"/>
      <c r="G43" s="268"/>
      <c r="H43" s="258">
        <f t="shared" si="0"/>
        <v>0</v>
      </c>
      <c r="I43" s="258">
        <f t="shared" si="14"/>
        <v>33600</v>
      </c>
      <c r="J43" s="266"/>
      <c r="K43" s="268"/>
      <c r="L43" s="258">
        <f t="shared" si="33"/>
        <v>0</v>
      </c>
      <c r="M43" s="258">
        <f t="shared" si="34"/>
        <v>33600</v>
      </c>
      <c r="N43" s="269"/>
      <c r="O43" s="268"/>
      <c r="P43" s="258">
        <f t="shared" si="35"/>
        <v>0</v>
      </c>
      <c r="Q43" s="258">
        <f t="shared" si="36"/>
        <v>33600</v>
      </c>
      <c r="R43" s="269"/>
      <c r="S43" s="268"/>
      <c r="T43" s="258">
        <f t="shared" si="37"/>
        <v>0</v>
      </c>
      <c r="U43" s="258">
        <f t="shared" si="38"/>
        <v>33600</v>
      </c>
      <c r="V43" s="269"/>
      <c r="W43" s="268"/>
      <c r="X43" s="258">
        <f t="shared" si="39"/>
        <v>0</v>
      </c>
      <c r="Y43" s="258">
        <f t="shared" si="40"/>
        <v>33600</v>
      </c>
      <c r="Z43" s="269"/>
      <c r="AA43" s="268"/>
      <c r="AB43" s="258">
        <f t="shared" si="41"/>
        <v>0</v>
      </c>
      <c r="AC43" s="258">
        <f t="shared" si="42"/>
        <v>33600</v>
      </c>
      <c r="AD43" s="269"/>
      <c r="AE43" s="268"/>
      <c r="AF43" s="258">
        <f t="shared" si="43"/>
        <v>0</v>
      </c>
      <c r="AG43" s="258">
        <f t="shared" si="44"/>
        <v>33600</v>
      </c>
      <c r="AH43" s="225" t="e">
        <f>+#REF!+#REF!+#REF!+#REF!+#REF!+#REF!+#REF!+#REF!+#REF!+#REF!+#REF!+#REF!</f>
        <v>#REF!</v>
      </c>
      <c r="AI43" s="225" t="e">
        <f>+#REF!+#REF!+#REF!+#REF!+#REF!+#REF!+#REF!+#REF!+#REF!+#REF!+#REF!+#REF!</f>
        <v>#REF!</v>
      </c>
    </row>
    <row r="44" spans="1:35" ht="20.100000000000001" customHeight="1" x14ac:dyDescent="0.55000000000000004">
      <c r="A44" s="233">
        <v>37</v>
      </c>
      <c r="B44" s="239" t="s">
        <v>258</v>
      </c>
      <c r="C44" s="235">
        <v>73</v>
      </c>
      <c r="D44" s="269"/>
      <c r="E44" s="269">
        <v>200000</v>
      </c>
      <c r="F44" s="269"/>
      <c r="G44" s="269"/>
      <c r="H44" s="279">
        <f t="shared" si="0"/>
        <v>0</v>
      </c>
      <c r="I44" s="258">
        <f t="shared" si="14"/>
        <v>200000</v>
      </c>
      <c r="J44" s="266"/>
      <c r="K44" s="268"/>
      <c r="L44" s="258">
        <v>0</v>
      </c>
      <c r="M44" s="258">
        <f>+I44-J44+K44</f>
        <v>200000</v>
      </c>
      <c r="N44" s="266"/>
      <c r="O44" s="268"/>
      <c r="P44" s="258">
        <v>0</v>
      </c>
      <c r="Q44" s="258">
        <f>+M44-N44+O44</f>
        <v>200000</v>
      </c>
      <c r="R44" s="268"/>
      <c r="S44" s="268"/>
      <c r="T44" s="258">
        <v>0</v>
      </c>
      <c r="U44" s="258">
        <f>+Q44-R44+S44</f>
        <v>200000</v>
      </c>
      <c r="V44" s="268"/>
      <c r="W44" s="268"/>
      <c r="X44" s="258">
        <v>0</v>
      </c>
      <c r="Y44" s="258">
        <f>+U44-V44+W44</f>
        <v>200000</v>
      </c>
      <c r="Z44" s="268"/>
      <c r="AA44" s="268"/>
      <c r="AB44" s="258">
        <v>0</v>
      </c>
      <c r="AC44" s="258">
        <f>+Y44-Z44+AA44</f>
        <v>200000</v>
      </c>
      <c r="AD44" s="268"/>
      <c r="AE44" s="268"/>
      <c r="AF44" s="258">
        <v>0</v>
      </c>
      <c r="AG44" s="258">
        <f>+AC44-AD44+AE44</f>
        <v>200000</v>
      </c>
      <c r="AH44" s="225" t="e">
        <f>+#REF!+#REF!+#REF!+#REF!+#REF!+#REF!+#REF!+#REF!+#REF!+#REF!+#REF!+#REF!</f>
        <v>#REF!</v>
      </c>
      <c r="AI44" s="225" t="e">
        <f>+#REF!+#REF!+#REF!+#REF!+#REF!+#REF!+#REF!+#REF!+#REF!+#REF!+#REF!+#REF!</f>
        <v>#REF!</v>
      </c>
    </row>
    <row r="45" spans="1:35" ht="20.100000000000001" customHeight="1" x14ac:dyDescent="0.55000000000000004">
      <c r="A45" s="233">
        <v>38</v>
      </c>
      <c r="B45" s="240" t="s">
        <v>259</v>
      </c>
      <c r="C45" s="280">
        <v>74</v>
      </c>
      <c r="D45" s="278"/>
      <c r="E45" s="268">
        <v>50000</v>
      </c>
      <c r="F45" s="268"/>
      <c r="G45" s="277"/>
      <c r="H45" s="258">
        <f t="shared" si="0"/>
        <v>0</v>
      </c>
      <c r="I45" s="258">
        <f t="shared" si="14"/>
        <v>50000</v>
      </c>
      <c r="J45" s="268"/>
      <c r="K45" s="269"/>
      <c r="L45" s="258">
        <f>SUM(H45+J45-K45)</f>
        <v>0</v>
      </c>
      <c r="M45" s="258">
        <f>SUM(I45-J45+K45)</f>
        <v>50000</v>
      </c>
      <c r="N45" s="266"/>
      <c r="O45" s="268"/>
      <c r="P45" s="258">
        <f>SUM(L45+N45-O45)</f>
        <v>0</v>
      </c>
      <c r="Q45" s="258">
        <f>SUM(M45-N45+O45)</f>
        <v>50000</v>
      </c>
      <c r="R45" s="273"/>
      <c r="S45" s="269"/>
      <c r="T45" s="258">
        <f>SUM(P45+R45-S45)</f>
        <v>0</v>
      </c>
      <c r="U45" s="258">
        <f>SUM(Q45-R45+S45)</f>
        <v>50000</v>
      </c>
      <c r="V45" s="273"/>
      <c r="W45" s="269"/>
      <c r="X45" s="258">
        <f>SUM(T45+V45-W45)</f>
        <v>0</v>
      </c>
      <c r="Y45" s="258">
        <f>SUM(U45-V45+W45)</f>
        <v>50000</v>
      </c>
      <c r="Z45" s="273"/>
      <c r="AA45" s="269"/>
      <c r="AB45" s="258">
        <f>SUM(X45+Z45-AA45)</f>
        <v>0</v>
      </c>
      <c r="AC45" s="258">
        <f>SUM(Y45-Z45+AA45)</f>
        <v>50000</v>
      </c>
      <c r="AD45" s="273"/>
      <c r="AE45" s="269"/>
      <c r="AF45" s="258">
        <f>SUM(AB45+AD45-AE45)</f>
        <v>0</v>
      </c>
      <c r="AG45" s="258">
        <f>SUM(AC45-AD45+AE45)</f>
        <v>50000</v>
      </c>
      <c r="AH45" s="225" t="e">
        <f>+#REF!+#REF!+#REF!+#REF!+#REF!+#REF!+#REF!+#REF!+#REF!+#REF!+#REF!+#REF!</f>
        <v>#REF!</v>
      </c>
      <c r="AI45" s="225" t="e">
        <f>+#REF!+#REF!+#REF!+#REF!+#REF!+#REF!+#REF!+#REF!+#REF!+#REF!+#REF!+#REF!</f>
        <v>#REF!</v>
      </c>
    </row>
    <row r="46" spans="1:35" ht="20.100000000000001" customHeight="1" x14ac:dyDescent="0.55000000000000004">
      <c r="A46" s="233">
        <v>39</v>
      </c>
      <c r="B46" s="237" t="s">
        <v>247</v>
      </c>
      <c r="C46" s="235"/>
      <c r="D46" s="268"/>
      <c r="E46" s="273"/>
      <c r="F46" s="273"/>
      <c r="G46" s="273"/>
      <c r="H46" s="258">
        <f t="shared" si="0"/>
        <v>0</v>
      </c>
      <c r="I46" s="258">
        <f t="shared" si="14"/>
        <v>0</v>
      </c>
      <c r="J46" s="269"/>
      <c r="K46" s="268"/>
      <c r="L46" s="258">
        <f t="shared" ref="L46:L48" si="45">SUM(H46+J46-K46)</f>
        <v>0</v>
      </c>
      <c r="M46" s="258">
        <f t="shared" ref="M46:M47" si="46">SUM(I46+J46-K46)</f>
        <v>0</v>
      </c>
      <c r="N46" s="266"/>
      <c r="O46" s="268"/>
      <c r="P46" s="258">
        <f t="shared" ref="P46:P48" si="47">SUM(L46+N46-O46)</f>
        <v>0</v>
      </c>
      <c r="Q46" s="258">
        <f t="shared" ref="Q46:Q47" si="48">SUM(M46+N46-O46)</f>
        <v>0</v>
      </c>
      <c r="R46" s="269"/>
      <c r="S46" s="266"/>
      <c r="T46" s="258">
        <f t="shared" ref="T46:T48" si="49">SUM(P46+R46-S46)</f>
        <v>0</v>
      </c>
      <c r="U46" s="258">
        <f t="shared" ref="U46:U47" si="50">SUM(Q46+R46-S46)</f>
        <v>0</v>
      </c>
      <c r="V46" s="269"/>
      <c r="W46" s="266"/>
      <c r="X46" s="258">
        <f t="shared" ref="X46:X48" si="51">SUM(T46+V46-W46)</f>
        <v>0</v>
      </c>
      <c r="Y46" s="258">
        <f t="shared" ref="Y46:Y47" si="52">SUM(U46+V46-W46)</f>
        <v>0</v>
      </c>
      <c r="Z46" s="269"/>
      <c r="AA46" s="266"/>
      <c r="AB46" s="258">
        <f t="shared" ref="AB46:AB48" si="53">SUM(X46+Z46-AA46)</f>
        <v>0</v>
      </c>
      <c r="AC46" s="258">
        <f t="shared" ref="AC46:AC47" si="54">SUM(Y46+Z46-AA46)</f>
        <v>0</v>
      </c>
      <c r="AD46" s="269"/>
      <c r="AE46" s="266"/>
      <c r="AF46" s="258">
        <f t="shared" ref="AF46:AF48" si="55">SUM(AB46+AD46-AE46)</f>
        <v>0</v>
      </c>
      <c r="AG46" s="258">
        <f t="shared" ref="AG46:AG47" si="56">SUM(AC46+AD46-AE46)</f>
        <v>0</v>
      </c>
      <c r="AH46" s="225" t="e">
        <f>+#REF!+#REF!+#REF!+#REF!+#REF!+#REF!+#REF!+#REF!+#REF!+#REF!+#REF!+#REF!</f>
        <v>#REF!</v>
      </c>
      <c r="AI46" s="225" t="e">
        <f>+#REF!+#REF!+#REF!+#REF!+#REF!+#REF!+#REF!+#REF!+#REF!+#REF!+#REF!+#REF!</f>
        <v>#REF!</v>
      </c>
    </row>
    <row r="47" spans="1:35" ht="20.100000000000001" customHeight="1" x14ac:dyDescent="0.55000000000000004">
      <c r="A47" s="233">
        <v>40</v>
      </c>
      <c r="B47" s="237" t="s">
        <v>260</v>
      </c>
      <c r="C47" s="235">
        <v>75</v>
      </c>
      <c r="D47" s="268"/>
      <c r="E47" s="268"/>
      <c r="F47" s="268"/>
      <c r="G47" s="268"/>
      <c r="H47" s="258">
        <f t="shared" si="0"/>
        <v>0</v>
      </c>
      <c r="I47" s="258">
        <f t="shared" si="14"/>
        <v>0</v>
      </c>
      <c r="J47" s="268"/>
      <c r="K47" s="269"/>
      <c r="L47" s="258">
        <f t="shared" si="45"/>
        <v>0</v>
      </c>
      <c r="M47" s="258">
        <f t="shared" si="46"/>
        <v>0</v>
      </c>
      <c r="N47" s="266"/>
      <c r="O47" s="269"/>
      <c r="P47" s="258">
        <f t="shared" si="47"/>
        <v>0</v>
      </c>
      <c r="Q47" s="258">
        <f t="shared" si="48"/>
        <v>0</v>
      </c>
      <c r="R47" s="268"/>
      <c r="S47" s="266"/>
      <c r="T47" s="258">
        <f t="shared" si="49"/>
        <v>0</v>
      </c>
      <c r="U47" s="258">
        <f t="shared" si="50"/>
        <v>0</v>
      </c>
      <c r="V47" s="268"/>
      <c r="W47" s="266"/>
      <c r="X47" s="258">
        <f t="shared" si="51"/>
        <v>0</v>
      </c>
      <c r="Y47" s="258">
        <f t="shared" si="52"/>
        <v>0</v>
      </c>
      <c r="Z47" s="268"/>
      <c r="AA47" s="266"/>
      <c r="AB47" s="258">
        <f t="shared" si="53"/>
        <v>0</v>
      </c>
      <c r="AC47" s="258">
        <f t="shared" si="54"/>
        <v>0</v>
      </c>
      <c r="AD47" s="268"/>
      <c r="AE47" s="266"/>
      <c r="AF47" s="258">
        <f t="shared" si="55"/>
        <v>0</v>
      </c>
      <c r="AG47" s="258">
        <f t="shared" si="56"/>
        <v>0</v>
      </c>
      <c r="AH47" s="225" t="e">
        <f>+#REF!+#REF!+#REF!+#REF!+#REF!+#REF!+#REF!+#REF!+#REF!+#REF!+#REF!+#REF!</f>
        <v>#REF!</v>
      </c>
      <c r="AI47" s="225" t="e">
        <f>+#REF!+#REF!+#REF!+#REF!+#REF!+#REF!+#REF!+#REF!+#REF!+#REF!+#REF!+#REF!</f>
        <v>#REF!</v>
      </c>
    </row>
    <row r="48" spans="1:35" ht="20.100000000000001" customHeight="1" x14ac:dyDescent="0.55000000000000004">
      <c r="A48" s="233">
        <v>41</v>
      </c>
      <c r="B48" s="241" t="s">
        <v>261</v>
      </c>
      <c r="C48" s="235">
        <v>67</v>
      </c>
      <c r="D48" s="268"/>
      <c r="E48" s="268">
        <v>3528929</v>
      </c>
      <c r="F48" s="268"/>
      <c r="G48" s="268"/>
      <c r="H48" s="258">
        <f t="shared" si="0"/>
        <v>0</v>
      </c>
      <c r="I48" s="258">
        <f t="shared" si="14"/>
        <v>3528929</v>
      </c>
      <c r="J48" s="268"/>
      <c r="K48" s="266"/>
      <c r="L48" s="258">
        <f t="shared" si="45"/>
        <v>0</v>
      </c>
      <c r="M48" s="258">
        <f>I48+K48-J48</f>
        <v>3528929</v>
      </c>
      <c r="N48" s="266"/>
      <c r="O48" s="268"/>
      <c r="P48" s="258">
        <f t="shared" si="47"/>
        <v>0</v>
      </c>
      <c r="Q48" s="258">
        <f>M48+O48-N48</f>
        <v>3528929</v>
      </c>
      <c r="R48" s="268"/>
      <c r="S48" s="266"/>
      <c r="T48" s="258">
        <f t="shared" si="49"/>
        <v>0</v>
      </c>
      <c r="U48" s="258">
        <f>Q48+S48-R48</f>
        <v>3528929</v>
      </c>
      <c r="V48" s="268"/>
      <c r="W48" s="266"/>
      <c r="X48" s="258">
        <f t="shared" si="51"/>
        <v>0</v>
      </c>
      <c r="Y48" s="258">
        <f>U48+W48-V48</f>
        <v>3528929</v>
      </c>
      <c r="Z48" s="268"/>
      <c r="AA48" s="266"/>
      <c r="AB48" s="258">
        <f t="shared" si="53"/>
        <v>0</v>
      </c>
      <c r="AC48" s="258">
        <f>Y48+AA48-Z48</f>
        <v>3528929</v>
      </c>
      <c r="AD48" s="268"/>
      <c r="AE48" s="266"/>
      <c r="AF48" s="258">
        <f t="shared" si="55"/>
        <v>0</v>
      </c>
      <c r="AG48" s="258">
        <f>AC48+AE48-AD48</f>
        <v>3528929</v>
      </c>
      <c r="AH48" s="225" t="e">
        <f>+#REF!+#REF!+#REF!+#REF!+#REF!+#REF!+#REF!+#REF!+#REF!+#REF!+#REF!+#REF!</f>
        <v>#REF!</v>
      </c>
      <c r="AI48" s="225" t="e">
        <f>+#REF!+#REF!+#REF!+#REF!+#REF!+#REF!+#REF!+#REF!+#REF!+#REF!+#REF!+#REF!</f>
        <v>#REF!</v>
      </c>
    </row>
    <row r="49" spans="1:35" ht="20.100000000000001" customHeight="1" x14ac:dyDescent="0.55000000000000004">
      <c r="A49" s="233">
        <v>42</v>
      </c>
      <c r="B49" s="237" t="s">
        <v>65</v>
      </c>
      <c r="C49" s="235">
        <v>76</v>
      </c>
      <c r="D49" s="268"/>
      <c r="E49" s="268">
        <v>1633055</v>
      </c>
      <c r="F49" s="268"/>
      <c r="G49" s="268"/>
      <c r="H49" s="258">
        <f t="shared" si="0"/>
        <v>0</v>
      </c>
      <c r="I49" s="258">
        <f t="shared" si="14"/>
        <v>1633055</v>
      </c>
      <c r="J49" s="268"/>
      <c r="K49" s="268"/>
      <c r="L49" s="258">
        <v>0</v>
      </c>
      <c r="M49" s="258">
        <f>+I49-J49+K49</f>
        <v>1633055</v>
      </c>
      <c r="N49" s="268"/>
      <c r="O49" s="268"/>
      <c r="P49" s="258">
        <v>0</v>
      </c>
      <c r="Q49" s="258">
        <f>+M49-N49+O49</f>
        <v>1633055</v>
      </c>
      <c r="R49" s="268"/>
      <c r="S49" s="266"/>
      <c r="T49" s="258">
        <v>0</v>
      </c>
      <c r="U49" s="258">
        <f>+Q49-R49+S49</f>
        <v>1633055</v>
      </c>
      <c r="V49" s="268"/>
      <c r="W49" s="266"/>
      <c r="X49" s="258">
        <v>0</v>
      </c>
      <c r="Y49" s="258">
        <f>+U49-V49+W49</f>
        <v>1633055</v>
      </c>
      <c r="Z49" s="268"/>
      <c r="AA49" s="266">
        <v>925</v>
      </c>
      <c r="AB49" s="258">
        <v>0</v>
      </c>
      <c r="AC49" s="258">
        <f>+Y49-Z49+AA49</f>
        <v>1633980</v>
      </c>
      <c r="AD49" s="268"/>
      <c r="AE49" s="266"/>
      <c r="AF49" s="258">
        <v>0</v>
      </c>
      <c r="AG49" s="258">
        <f>+AC49-AD49+AE49</f>
        <v>1633980</v>
      </c>
      <c r="AH49" s="225" t="e">
        <f>+#REF!+#REF!+#REF!+#REF!+#REF!+#REF!+#REF!+#REF!+#REF!+#REF!+#REF!+#REF!</f>
        <v>#REF!</v>
      </c>
      <c r="AI49" s="225" t="e">
        <f>+#REF!+#REF!+#REF!+#REF!+#REF!+#REF!+#REF!+#REF!+#REF!+#REF!+#REF!+#REF!</f>
        <v>#REF!</v>
      </c>
    </row>
    <row r="50" spans="1:35" ht="20.100000000000001" customHeight="1" x14ac:dyDescent="0.55000000000000004">
      <c r="A50" s="233">
        <v>43</v>
      </c>
      <c r="B50" s="234" t="s">
        <v>4</v>
      </c>
      <c r="C50" s="235">
        <v>80</v>
      </c>
      <c r="D50" s="268"/>
      <c r="E50" s="268">
        <v>59285</v>
      </c>
      <c r="F50" s="268"/>
      <c r="G50" s="268"/>
      <c r="H50" s="258">
        <f t="shared" si="0"/>
        <v>0</v>
      </c>
      <c r="I50" s="258">
        <f t="shared" si="14"/>
        <v>59285</v>
      </c>
      <c r="J50" s="268"/>
      <c r="K50" s="273"/>
      <c r="L50" s="258">
        <f t="shared" ref="L50:L53" si="57">SUM(H50+J50-K50)</f>
        <v>0</v>
      </c>
      <c r="M50" s="258">
        <f t="shared" ref="M50:M53" si="58">SUM(I50+J50-K50)</f>
        <v>59285</v>
      </c>
      <c r="N50" s="269"/>
      <c r="O50" s="269"/>
      <c r="P50" s="258">
        <f t="shared" ref="P50:P53" si="59">SUM(L50+N50-O50)</f>
        <v>0</v>
      </c>
      <c r="Q50" s="258">
        <f t="shared" ref="Q50:Q53" si="60">SUM(M50+N50-O50)</f>
        <v>59285</v>
      </c>
      <c r="R50" s="269"/>
      <c r="S50" s="266"/>
      <c r="T50" s="258">
        <f t="shared" ref="T50:T53" si="61">SUM(P50+R50-S50)</f>
        <v>0</v>
      </c>
      <c r="U50" s="258">
        <f t="shared" ref="U50:U53" si="62">SUM(Q50+R50-S50)</f>
        <v>59285</v>
      </c>
      <c r="V50" s="269"/>
      <c r="W50" s="266"/>
      <c r="X50" s="258">
        <f t="shared" ref="X50:X53" si="63">SUM(T50+V50-W50)</f>
        <v>0</v>
      </c>
      <c r="Y50" s="258">
        <f t="shared" ref="Y50:Y53" si="64">SUM(U50+V50-W50)</f>
        <v>59285</v>
      </c>
      <c r="Z50" s="269"/>
      <c r="AA50" s="266"/>
      <c r="AB50" s="258">
        <f t="shared" ref="AB50:AB53" si="65">SUM(X50+Z50-AA50)</f>
        <v>0</v>
      </c>
      <c r="AC50" s="258">
        <f t="shared" ref="AC50:AC53" si="66">SUM(Y50+Z50-AA50)</f>
        <v>59285</v>
      </c>
      <c r="AD50" s="269"/>
      <c r="AE50" s="266"/>
      <c r="AF50" s="258">
        <f t="shared" ref="AF50:AF53" si="67">SUM(AB50+AD50-AE50)</f>
        <v>0</v>
      </c>
      <c r="AG50" s="258">
        <f t="shared" ref="AG50:AG53" si="68">SUM(AC50+AD50-AE50)</f>
        <v>59285</v>
      </c>
      <c r="AH50" s="225" t="e">
        <f>+#REF!+#REF!+#REF!+#REF!+#REF!+#REF!+#REF!+#REF!+#REF!+#REF!+#REF!+#REF!</f>
        <v>#REF!</v>
      </c>
      <c r="AI50" s="225" t="e">
        <f>+#REF!+#REF!+#REF!+#REF!+#REF!+#REF!+#REF!+#REF!+#REF!+#REF!+#REF!+#REF!</f>
        <v>#REF!</v>
      </c>
    </row>
    <row r="51" spans="1:35" ht="20.100000000000001" customHeight="1" x14ac:dyDescent="0.55000000000000004">
      <c r="A51" s="233">
        <v>44</v>
      </c>
      <c r="B51" s="236" t="s">
        <v>22</v>
      </c>
      <c r="C51" s="235"/>
      <c r="D51" s="268"/>
      <c r="E51" s="268">
        <v>0</v>
      </c>
      <c r="F51" s="268"/>
      <c r="G51" s="268"/>
      <c r="H51" s="258">
        <f t="shared" si="0"/>
        <v>0</v>
      </c>
      <c r="I51" s="261">
        <f t="shared" si="14"/>
        <v>0</v>
      </c>
      <c r="J51" s="268"/>
      <c r="K51" s="273"/>
      <c r="L51" s="259">
        <f t="shared" si="57"/>
        <v>0</v>
      </c>
      <c r="M51" s="259">
        <f t="shared" si="58"/>
        <v>0</v>
      </c>
      <c r="N51" s="266"/>
      <c r="O51" s="266"/>
      <c r="P51" s="259">
        <f t="shared" si="59"/>
        <v>0</v>
      </c>
      <c r="Q51" s="259">
        <f t="shared" si="60"/>
        <v>0</v>
      </c>
      <c r="R51" s="266"/>
      <c r="S51" s="268"/>
      <c r="T51" s="259">
        <f t="shared" si="61"/>
        <v>0</v>
      </c>
      <c r="U51" s="259">
        <f t="shared" si="62"/>
        <v>0</v>
      </c>
      <c r="V51" s="266"/>
      <c r="W51" s="268"/>
      <c r="X51" s="259">
        <f t="shared" si="63"/>
        <v>0</v>
      </c>
      <c r="Y51" s="259">
        <f t="shared" si="64"/>
        <v>0</v>
      </c>
      <c r="Z51" s="266"/>
      <c r="AA51" s="268"/>
      <c r="AB51" s="259">
        <f t="shared" si="65"/>
        <v>0</v>
      </c>
      <c r="AC51" s="259">
        <f t="shared" si="66"/>
        <v>0</v>
      </c>
      <c r="AD51" s="266"/>
      <c r="AE51" s="268"/>
      <c r="AF51" s="259">
        <f t="shared" si="67"/>
        <v>0</v>
      </c>
      <c r="AG51" s="259">
        <f t="shared" si="68"/>
        <v>0</v>
      </c>
      <c r="AH51" s="225" t="e">
        <f>+#REF!+#REF!+#REF!+#REF!+#REF!+#REF!+#REF!+#REF!+#REF!+#REF!+#REF!+#REF!</f>
        <v>#REF!</v>
      </c>
      <c r="AI51" s="225" t="e">
        <f>+#REF!+#REF!+#REF!+#REF!+#REF!+#REF!+#REF!+#REF!+#REF!+#REF!+#REF!+#REF!</f>
        <v>#REF!</v>
      </c>
    </row>
    <row r="52" spans="1:35" ht="20.100000000000001" customHeight="1" x14ac:dyDescent="0.55000000000000004">
      <c r="A52" s="233">
        <v>45</v>
      </c>
      <c r="B52" s="236" t="s">
        <v>3</v>
      </c>
      <c r="C52" s="235">
        <v>81</v>
      </c>
      <c r="D52" s="268"/>
      <c r="E52" s="268">
        <v>49650</v>
      </c>
      <c r="F52" s="268"/>
      <c r="G52" s="268"/>
      <c r="H52" s="258">
        <f t="shared" si="0"/>
        <v>0</v>
      </c>
      <c r="I52" s="258">
        <f t="shared" si="14"/>
        <v>49650</v>
      </c>
      <c r="J52" s="269"/>
      <c r="K52" s="273"/>
      <c r="L52" s="258">
        <f t="shared" si="57"/>
        <v>0</v>
      </c>
      <c r="M52" s="258">
        <f t="shared" si="58"/>
        <v>49650</v>
      </c>
      <c r="N52" s="266"/>
      <c r="O52" s="266"/>
      <c r="P52" s="258">
        <f t="shared" si="59"/>
        <v>0</v>
      </c>
      <c r="Q52" s="258">
        <f t="shared" si="60"/>
        <v>49650</v>
      </c>
      <c r="R52" s="266"/>
      <c r="S52" s="269"/>
      <c r="T52" s="258">
        <f t="shared" si="61"/>
        <v>0</v>
      </c>
      <c r="U52" s="258">
        <f t="shared" si="62"/>
        <v>49650</v>
      </c>
      <c r="V52" s="266"/>
      <c r="W52" s="269"/>
      <c r="X52" s="258">
        <f t="shared" si="63"/>
        <v>0</v>
      </c>
      <c r="Y52" s="258">
        <f t="shared" si="64"/>
        <v>49650</v>
      </c>
      <c r="Z52" s="266"/>
      <c r="AA52" s="269"/>
      <c r="AB52" s="258">
        <f t="shared" si="65"/>
        <v>0</v>
      </c>
      <c r="AC52" s="258">
        <f t="shared" si="66"/>
        <v>49650</v>
      </c>
      <c r="AD52" s="266"/>
      <c r="AE52" s="269"/>
      <c r="AF52" s="258">
        <f t="shared" si="67"/>
        <v>0</v>
      </c>
      <c r="AG52" s="258">
        <f t="shared" si="68"/>
        <v>49650</v>
      </c>
      <c r="AH52" s="225" t="e">
        <f>+#REF!+#REF!+#REF!+#REF!+#REF!+#REF!+#REF!+#REF!+#REF!+#REF!+#REF!+#REF!</f>
        <v>#REF!</v>
      </c>
      <c r="AI52" s="225" t="e">
        <f>+#REF!+#REF!+#REF!+#REF!+#REF!+#REF!+#REF!+#REF!+#REF!+#REF!+#REF!+#REF!</f>
        <v>#REF!</v>
      </c>
    </row>
    <row r="53" spans="1:35" ht="20.100000000000001" customHeight="1" x14ac:dyDescent="0.55000000000000004">
      <c r="A53" s="233">
        <v>46</v>
      </c>
      <c r="B53" s="237" t="s">
        <v>66</v>
      </c>
      <c r="C53" s="235">
        <v>82</v>
      </c>
      <c r="D53" s="268"/>
      <c r="E53" s="269">
        <v>9972</v>
      </c>
      <c r="F53" s="269"/>
      <c r="G53" s="268"/>
      <c r="H53" s="279">
        <f t="shared" si="0"/>
        <v>0</v>
      </c>
      <c r="I53" s="258">
        <f t="shared" si="14"/>
        <v>9972</v>
      </c>
      <c r="J53" s="268"/>
      <c r="K53" s="273"/>
      <c r="L53" s="258">
        <f t="shared" si="57"/>
        <v>0</v>
      </c>
      <c r="M53" s="261">
        <f t="shared" si="58"/>
        <v>9972</v>
      </c>
      <c r="N53" s="268"/>
      <c r="O53" s="266"/>
      <c r="P53" s="258">
        <f t="shared" si="59"/>
        <v>0</v>
      </c>
      <c r="Q53" s="261">
        <f t="shared" si="60"/>
        <v>9972</v>
      </c>
      <c r="R53" s="266"/>
      <c r="S53" s="268"/>
      <c r="T53" s="258">
        <f t="shared" si="61"/>
        <v>0</v>
      </c>
      <c r="U53" s="261">
        <f t="shared" si="62"/>
        <v>9972</v>
      </c>
      <c r="V53" s="266"/>
      <c r="W53" s="268"/>
      <c r="X53" s="258">
        <f t="shared" si="63"/>
        <v>0</v>
      </c>
      <c r="Y53" s="261">
        <f t="shared" si="64"/>
        <v>9972</v>
      </c>
      <c r="Z53" s="266"/>
      <c r="AA53" s="268"/>
      <c r="AB53" s="258">
        <f t="shared" si="65"/>
        <v>0</v>
      </c>
      <c r="AC53" s="261">
        <f t="shared" si="66"/>
        <v>9972</v>
      </c>
      <c r="AD53" s="266"/>
      <c r="AE53" s="268"/>
      <c r="AF53" s="258">
        <f t="shared" si="67"/>
        <v>0</v>
      </c>
      <c r="AG53" s="261">
        <f t="shared" si="68"/>
        <v>9972</v>
      </c>
      <c r="AH53" s="225" t="e">
        <f>+#REF!+#REF!+#REF!+#REF!+#REF!+#REF!+#REF!+#REF!+#REF!+#REF!+#REF!+#REF!</f>
        <v>#REF!</v>
      </c>
      <c r="AI53" s="225" t="e">
        <f>+#REF!+#REF!+#REF!+#REF!+#REF!+#REF!+#REF!+#REF!+#REF!+#REF!+#REF!+#REF!</f>
        <v>#REF!</v>
      </c>
    </row>
    <row r="54" spans="1:35" ht="20.100000000000001" customHeight="1" x14ac:dyDescent="0.55000000000000004">
      <c r="A54" s="233">
        <v>47</v>
      </c>
      <c r="B54" s="237" t="s">
        <v>262</v>
      </c>
      <c r="C54" s="235">
        <v>83</v>
      </c>
      <c r="D54" s="269">
        <f>3194407.86+369551.03</f>
        <v>3563958.8899999997</v>
      </c>
      <c r="E54" s="268"/>
      <c r="F54" s="268"/>
      <c r="G54" s="269"/>
      <c r="H54" s="258">
        <f t="shared" si="0"/>
        <v>3563958.8899999997</v>
      </c>
      <c r="I54" s="258">
        <f t="shared" si="14"/>
        <v>0</v>
      </c>
      <c r="J54" s="268"/>
      <c r="K54" s="269"/>
      <c r="L54" s="258">
        <f>SUM(H54+J54-K54)</f>
        <v>3563958.8899999997</v>
      </c>
      <c r="M54" s="258">
        <f>SUM(I54+J54-K54)</f>
        <v>0</v>
      </c>
      <c r="N54" s="269"/>
      <c r="O54" s="268"/>
      <c r="P54" s="258">
        <f>SUM(L54+N54-O54)</f>
        <v>3563958.8899999997</v>
      </c>
      <c r="Q54" s="258">
        <f>SUM(M54+N54-O54)</f>
        <v>0</v>
      </c>
      <c r="R54" s="266"/>
      <c r="S54" s="268"/>
      <c r="T54" s="258">
        <f>SUM(P54+R54-S54)</f>
        <v>3563958.8899999997</v>
      </c>
      <c r="U54" s="258">
        <f>SUM(Q54+R54-S54)</f>
        <v>0</v>
      </c>
      <c r="V54" s="266"/>
      <c r="W54" s="268"/>
      <c r="X54" s="258">
        <f>SUM(T54+V54-W54)</f>
        <v>3563958.8899999997</v>
      </c>
      <c r="Y54" s="258">
        <f>SUM(U54+V54-W54)</f>
        <v>0</v>
      </c>
      <c r="Z54" s="266"/>
      <c r="AA54" s="268"/>
      <c r="AB54" s="258">
        <f>SUM(X54+Z54-AA54)</f>
        <v>3563958.8899999997</v>
      </c>
      <c r="AC54" s="258">
        <f>SUM(Y54+Z54-AA54)</f>
        <v>0</v>
      </c>
      <c r="AD54" s="266"/>
      <c r="AE54" s="268"/>
      <c r="AF54" s="258">
        <f>SUM(AB54+AD54-AE54)</f>
        <v>3563958.8899999997</v>
      </c>
      <c r="AG54" s="258">
        <f>SUM(AC54+AD54-AE54)</f>
        <v>0</v>
      </c>
      <c r="AH54" s="225" t="e">
        <f>+#REF!+#REF!+#REF!+#REF!+#REF!+#REF!+#REF!+#REF!+#REF!+#REF!+#REF!+#REF!</f>
        <v>#REF!</v>
      </c>
      <c r="AI54" s="225" t="e">
        <f>+#REF!+#REF!+#REF!+#REF!+#REF!+#REF!+#REF!+#REF!+#REF!+#REF!+#REF!+#REF!</f>
        <v>#REF!</v>
      </c>
    </row>
    <row r="55" spans="1:35" ht="20.100000000000001" customHeight="1" x14ac:dyDescent="0.55000000000000004">
      <c r="A55" s="233">
        <v>48</v>
      </c>
      <c r="B55" s="234" t="s">
        <v>263</v>
      </c>
      <c r="C55" s="235">
        <v>84</v>
      </c>
      <c r="D55" s="268"/>
      <c r="E55" s="268"/>
      <c r="F55" s="268"/>
      <c r="G55" s="268"/>
      <c r="H55" s="258">
        <f t="shared" si="0"/>
        <v>0</v>
      </c>
      <c r="I55" s="258">
        <f t="shared" si="14"/>
        <v>0</v>
      </c>
      <c r="J55" s="268"/>
      <c r="K55" s="266"/>
      <c r="L55" s="258"/>
      <c r="M55" s="258">
        <f>SUM(I55-J55+K55)</f>
        <v>0</v>
      </c>
      <c r="N55" s="268"/>
      <c r="O55" s="269"/>
      <c r="P55" s="258"/>
      <c r="Q55" s="258">
        <f>SUM(M55-N55+O55)</f>
        <v>0</v>
      </c>
      <c r="R55" s="266"/>
      <c r="S55" s="269">
        <f>217.53+500</f>
        <v>717.53</v>
      </c>
      <c r="T55" s="258"/>
      <c r="U55" s="258">
        <f>SUM(Q55-R55+S55)</f>
        <v>717.53</v>
      </c>
      <c r="V55" s="266"/>
      <c r="W55" s="269"/>
      <c r="X55" s="258"/>
      <c r="Y55" s="258">
        <f>SUM(U55-V55+W55)</f>
        <v>717.53</v>
      </c>
      <c r="Z55" s="266"/>
      <c r="AA55" s="269">
        <f>214.57+517.81+39.44+1058.63</f>
        <v>1830.45</v>
      </c>
      <c r="AB55" s="258"/>
      <c r="AC55" s="258">
        <f>SUM(Y55-Z55+AA55)</f>
        <v>2547.98</v>
      </c>
      <c r="AD55" s="266"/>
      <c r="AE55" s="269"/>
      <c r="AF55" s="258"/>
      <c r="AG55" s="258">
        <f>SUM(AC55-AD55+AE55)</f>
        <v>2547.98</v>
      </c>
      <c r="AH55" s="225" t="e">
        <f>+#REF!+#REF!+#REF!+#REF!+#REF!+#REF!+#REF!+#REF!+#REF!+#REF!+#REF!+#REF!</f>
        <v>#REF!</v>
      </c>
      <c r="AI55" s="225" t="e">
        <f>+#REF!+#REF!+#REF!+#REF!+#REF!+#REF!+#REF!+#REF!+#REF!+#REF!+#REF!+#REF!</f>
        <v>#REF!</v>
      </c>
    </row>
    <row r="56" spans="1:35" ht="20.100000000000001" customHeight="1" x14ac:dyDescent="0.55000000000000004">
      <c r="A56" s="233">
        <v>49</v>
      </c>
      <c r="B56" s="236" t="s">
        <v>264</v>
      </c>
      <c r="C56" s="235">
        <v>85</v>
      </c>
      <c r="D56" s="266"/>
      <c r="E56" s="269"/>
      <c r="F56" s="269"/>
      <c r="G56" s="269"/>
      <c r="H56" s="258">
        <f t="shared" si="0"/>
        <v>0</v>
      </c>
      <c r="I56" s="258">
        <f t="shared" si="14"/>
        <v>0</v>
      </c>
      <c r="J56" s="273"/>
      <c r="K56" s="268"/>
      <c r="L56" s="258">
        <f t="shared" ref="L56" si="69">SUM(H56+J56-K56)</f>
        <v>0</v>
      </c>
      <c r="M56" s="258">
        <f t="shared" ref="M56:M57" si="70">SUM(I56-J56+K56)</f>
        <v>0</v>
      </c>
      <c r="N56" s="269"/>
      <c r="O56" s="266"/>
      <c r="P56" s="258">
        <f t="shared" ref="P56" si="71">SUM(L56+N56-O56)</f>
        <v>0</v>
      </c>
      <c r="Q56" s="258">
        <f t="shared" ref="Q56:Q57" si="72">SUM(M56-N56+O56)</f>
        <v>0</v>
      </c>
      <c r="R56" s="266"/>
      <c r="S56" s="268"/>
      <c r="T56" s="258">
        <f t="shared" ref="T56" si="73">SUM(P56+R56-S56)</f>
        <v>0</v>
      </c>
      <c r="U56" s="258">
        <f t="shared" ref="U56:U57" si="74">SUM(Q56-R56+S56)</f>
        <v>0</v>
      </c>
      <c r="V56" s="266"/>
      <c r="W56" s="268"/>
      <c r="X56" s="258">
        <f t="shared" ref="X56" si="75">SUM(T56+V56-W56)</f>
        <v>0</v>
      </c>
      <c r="Y56" s="258">
        <f t="shared" ref="Y56:Y57" si="76">SUM(U56-V56+W56)</f>
        <v>0</v>
      </c>
      <c r="Z56" s="266"/>
      <c r="AA56" s="268"/>
      <c r="AB56" s="258">
        <f t="shared" ref="AB56" si="77">SUM(X56+Z56-AA56)</f>
        <v>0</v>
      </c>
      <c r="AC56" s="258">
        <f t="shared" ref="AC56:AC57" si="78">SUM(Y56-Z56+AA56)</f>
        <v>0</v>
      </c>
      <c r="AD56" s="266"/>
      <c r="AE56" s="268"/>
      <c r="AF56" s="258">
        <f t="shared" ref="AF56" si="79">SUM(AB56+AD56-AE56)</f>
        <v>0</v>
      </c>
      <c r="AG56" s="258">
        <f t="shared" ref="AG56:AG58" si="80">SUM(AC56-AD56+AE56)</f>
        <v>0</v>
      </c>
      <c r="AH56" s="225" t="e">
        <f>+#REF!+#REF!+#REF!+#REF!+#REF!+#REF!+#REF!+#REF!+#REF!+#REF!+#REF!+#REF!</f>
        <v>#REF!</v>
      </c>
      <c r="AI56" s="225" t="e">
        <f>+#REF!+#REF!+#REF!+#REF!+#REF!+#REF!+#REF!+#REF!+#REF!+#REF!+#REF!+#REF!</f>
        <v>#REF!</v>
      </c>
    </row>
    <row r="57" spans="1:35" ht="20.100000000000001" customHeight="1" x14ac:dyDescent="0.55000000000000004">
      <c r="A57" s="233">
        <v>50</v>
      </c>
      <c r="B57" s="237" t="s">
        <v>265</v>
      </c>
      <c r="C57" s="235">
        <v>88</v>
      </c>
      <c r="D57" s="266"/>
      <c r="E57" s="268"/>
      <c r="F57" s="266"/>
      <c r="G57" s="268"/>
      <c r="H57" s="279">
        <f t="shared" si="0"/>
        <v>0</v>
      </c>
      <c r="I57" s="258">
        <f t="shared" si="14"/>
        <v>0</v>
      </c>
      <c r="J57" s="269"/>
      <c r="K57" s="269"/>
      <c r="L57" s="261"/>
      <c r="M57" s="258">
        <f t="shared" si="70"/>
        <v>0</v>
      </c>
      <c r="N57" s="268"/>
      <c r="O57" s="266"/>
      <c r="P57" s="261"/>
      <c r="Q57" s="258">
        <f t="shared" si="72"/>
        <v>0</v>
      </c>
      <c r="R57" s="266"/>
      <c r="S57" s="269">
        <v>93.22</v>
      </c>
      <c r="T57" s="261"/>
      <c r="U57" s="258">
        <f t="shared" si="74"/>
        <v>93.22</v>
      </c>
      <c r="V57" s="266"/>
      <c r="W57" s="269">
        <v>42.22</v>
      </c>
      <c r="X57" s="261"/>
      <c r="Y57" s="258">
        <f t="shared" si="76"/>
        <v>135.44</v>
      </c>
      <c r="Z57" s="266"/>
      <c r="AA57" s="269">
        <f>221.92+16.9</f>
        <v>238.82</v>
      </c>
      <c r="AB57" s="261"/>
      <c r="AC57" s="258">
        <f t="shared" si="78"/>
        <v>374.26</v>
      </c>
      <c r="AD57" s="266"/>
      <c r="AE57" s="269"/>
      <c r="AF57" s="261"/>
      <c r="AG57" s="258">
        <f t="shared" si="80"/>
        <v>374.26</v>
      </c>
      <c r="AH57" s="225" t="e">
        <f>+#REF!+#REF!+#REF!+#REF!+#REF!+#REF!+#REF!+#REF!+#REF!+#REF!+#REF!+#REF!</f>
        <v>#REF!</v>
      </c>
      <c r="AI57" s="225" t="e">
        <f>+#REF!+#REF!+#REF!+#REF!+#REF!+#REF!+#REF!+#REF!+#REF!+#REF!+#REF!+#REF!</f>
        <v>#REF!</v>
      </c>
    </row>
    <row r="58" spans="1:35" ht="20.100000000000001" customHeight="1" x14ac:dyDescent="0.55000000000000004">
      <c r="A58" s="233">
        <v>51</v>
      </c>
      <c r="B58" s="237" t="s">
        <v>12</v>
      </c>
      <c r="C58" s="235">
        <v>93</v>
      </c>
      <c r="D58" s="268"/>
      <c r="E58" s="273"/>
      <c r="F58" s="268"/>
      <c r="G58" s="268"/>
      <c r="H58" s="258">
        <f t="shared" si="0"/>
        <v>0</v>
      </c>
      <c r="I58" s="258">
        <f t="shared" si="14"/>
        <v>0</v>
      </c>
      <c r="J58" s="266"/>
      <c r="K58" s="268"/>
      <c r="L58" s="258">
        <f t="shared" ref="L58:L89" si="81">SUM(H58+J58-K58)</f>
        <v>0</v>
      </c>
      <c r="M58" s="258">
        <f>SUM(I58+J58-K58)</f>
        <v>0</v>
      </c>
      <c r="N58" s="269"/>
      <c r="O58" s="266"/>
      <c r="P58" s="258">
        <f t="shared" ref="P58:P89" si="82">SUM(L58+N58-O58)</f>
        <v>0</v>
      </c>
      <c r="Q58" s="258">
        <f>SUM(M58+N58-O58)</f>
        <v>0</v>
      </c>
      <c r="R58" s="266"/>
      <c r="S58" s="266"/>
      <c r="T58" s="258">
        <f t="shared" ref="T58:T89" si="83">SUM(P58+R58-S58)</f>
        <v>0</v>
      </c>
      <c r="U58" s="258">
        <f>SUM(Q58+R58-S58)</f>
        <v>0</v>
      </c>
      <c r="V58" s="266"/>
      <c r="W58" s="266"/>
      <c r="X58" s="258">
        <f t="shared" ref="X58:X89" si="84">SUM(T58+V58-W58)</f>
        <v>0</v>
      </c>
      <c r="Y58" s="258">
        <f>SUM(U58+V58-W58)</f>
        <v>0</v>
      </c>
      <c r="Z58" s="266"/>
      <c r="AA58" s="266"/>
      <c r="AB58" s="258">
        <f t="shared" ref="AB58:AB59" si="85">SUM(X58+Z58-AA58)</f>
        <v>0</v>
      </c>
      <c r="AC58" s="258">
        <f>SUM(Y58+Z58-AA58)</f>
        <v>0</v>
      </c>
      <c r="AD58" s="266"/>
      <c r="AE58" s="266">
        <v>500</v>
      </c>
      <c r="AF58" s="258"/>
      <c r="AG58" s="258">
        <f t="shared" si="80"/>
        <v>500</v>
      </c>
      <c r="AH58" s="225" t="e">
        <f>+#REF!+#REF!+#REF!+#REF!+#REF!+#REF!+#REF!+#REF!+#REF!+#REF!+#REF!+#REF!</f>
        <v>#REF!</v>
      </c>
      <c r="AI58" s="225" t="e">
        <f>+#REF!+#REF!+#REF!+#REF!+#REF!+#REF!+#REF!+#REF!+#REF!+#REF!+#REF!+#REF!</f>
        <v>#REF!</v>
      </c>
    </row>
    <row r="59" spans="1:35" ht="20.100000000000001" customHeight="1" x14ac:dyDescent="0.55000000000000004">
      <c r="A59" s="233">
        <v>52</v>
      </c>
      <c r="B59" s="234" t="s">
        <v>245</v>
      </c>
      <c r="C59" s="235">
        <v>94</v>
      </c>
      <c r="D59" s="273"/>
      <c r="E59" s="273"/>
      <c r="F59" s="273"/>
      <c r="G59" s="268"/>
      <c r="H59" s="258">
        <f t="shared" si="0"/>
        <v>0</v>
      </c>
      <c r="I59" s="258">
        <f t="shared" si="14"/>
        <v>0</v>
      </c>
      <c r="J59" s="268"/>
      <c r="K59" s="269"/>
      <c r="L59" s="258">
        <f t="shared" si="81"/>
        <v>0</v>
      </c>
      <c r="M59" s="258">
        <f>SUM(I59+J59-K59)</f>
        <v>0</v>
      </c>
      <c r="N59" s="268"/>
      <c r="O59" s="266"/>
      <c r="P59" s="258">
        <f t="shared" si="82"/>
        <v>0</v>
      </c>
      <c r="Q59" s="258">
        <f>SUM(M59+N59-O59)</f>
        <v>0</v>
      </c>
      <c r="R59" s="266"/>
      <c r="S59" s="266"/>
      <c r="T59" s="258">
        <f t="shared" si="83"/>
        <v>0</v>
      </c>
      <c r="U59" s="258">
        <f>SUM(Q59+R59-S59)</f>
        <v>0</v>
      </c>
      <c r="V59" s="266"/>
      <c r="W59" s="266"/>
      <c r="X59" s="258">
        <f t="shared" si="84"/>
        <v>0</v>
      </c>
      <c r="Y59" s="258">
        <f>SUM(U59+V59-W59)</f>
        <v>0</v>
      </c>
      <c r="Z59" s="266"/>
      <c r="AA59" s="266"/>
      <c r="AB59" s="258">
        <f t="shared" si="85"/>
        <v>0</v>
      </c>
      <c r="AC59" s="258">
        <f>SUM(Y59+Z59-AA59)</f>
        <v>0</v>
      </c>
      <c r="AD59" s="266"/>
      <c r="AE59" s="266"/>
      <c r="AF59" s="258">
        <f t="shared" ref="AF58:AF59" si="86">SUM(AB59+AD59-AE59)</f>
        <v>0</v>
      </c>
      <c r="AG59" s="258">
        <f>SUM(AC59+AD59-AE59)</f>
        <v>0</v>
      </c>
      <c r="AH59" s="225" t="e">
        <f>+#REF!+#REF!+#REF!+#REF!+#REF!+#REF!+#REF!+#REF!+#REF!+#REF!+#REF!+#REF!</f>
        <v>#REF!</v>
      </c>
      <c r="AI59" s="225" t="e">
        <f>+#REF!+#REF!+#REF!+#REF!+#REF!+#REF!+#REF!+#REF!+#REF!+#REF!+#REF!+#REF!</f>
        <v>#REF!</v>
      </c>
    </row>
    <row r="60" spans="1:35" ht="20.100000000000001" customHeight="1" x14ac:dyDescent="0.55000000000000004">
      <c r="A60" s="233">
        <v>53</v>
      </c>
      <c r="B60" s="236" t="s">
        <v>71</v>
      </c>
      <c r="C60" s="235">
        <v>99</v>
      </c>
      <c r="D60" s="269"/>
      <c r="E60" s="273"/>
      <c r="F60" s="273"/>
      <c r="G60" s="269"/>
      <c r="H60" s="279">
        <f t="shared" si="0"/>
        <v>0</v>
      </c>
      <c r="I60" s="258">
        <f t="shared" si="14"/>
        <v>0</v>
      </c>
      <c r="J60" s="268"/>
      <c r="K60" s="268"/>
      <c r="L60" s="258">
        <f t="shared" si="81"/>
        <v>0</v>
      </c>
      <c r="M60" s="258">
        <f>SUM(I60-J60+K60)</f>
        <v>0</v>
      </c>
      <c r="N60" s="268"/>
      <c r="O60" s="268"/>
      <c r="P60" s="258">
        <f t="shared" si="82"/>
        <v>0</v>
      </c>
      <c r="Q60" s="258">
        <f>SUM(M60-N60+O60)</f>
        <v>0</v>
      </c>
      <c r="R60" s="266"/>
      <c r="S60" s="268"/>
      <c r="T60" s="258">
        <f t="shared" si="83"/>
        <v>0</v>
      </c>
      <c r="U60" s="258">
        <f>SUM(Q60-R60+S60)</f>
        <v>0</v>
      </c>
      <c r="V60" s="266"/>
      <c r="W60" s="268">
        <v>374.97</v>
      </c>
      <c r="X60" s="258"/>
      <c r="Y60" s="258">
        <f>SUM(U60-V60+W60)</f>
        <v>374.97</v>
      </c>
      <c r="Z60" s="266"/>
      <c r="AA60" s="268"/>
      <c r="AB60" s="258"/>
      <c r="AC60" s="258">
        <f>SUM(Y60-Z60+AA60)</f>
        <v>374.97</v>
      </c>
      <c r="AD60" s="266"/>
      <c r="AE60" s="268"/>
      <c r="AF60" s="258"/>
      <c r="AG60" s="258">
        <f>SUM(AC60-AD60+AE60)</f>
        <v>374.97</v>
      </c>
      <c r="AH60" s="225" t="e">
        <f>+#REF!+#REF!+#REF!+#REF!+#REF!+#REF!+#REF!+#REF!+#REF!+#REF!+#REF!+#REF!</f>
        <v>#REF!</v>
      </c>
      <c r="AI60" s="225" t="e">
        <f>+#REF!+#REF!+#REF!+#REF!+#REF!+#REF!+#REF!+#REF!+#REF!+#REF!+#REF!+#REF!</f>
        <v>#REF!</v>
      </c>
    </row>
    <row r="61" spans="1:35" ht="20.100000000000001" customHeight="1" x14ac:dyDescent="0.55000000000000004">
      <c r="A61" s="233">
        <v>54</v>
      </c>
      <c r="B61" s="236" t="s">
        <v>266</v>
      </c>
      <c r="C61" s="235">
        <v>102</v>
      </c>
      <c r="D61" s="268"/>
      <c r="E61" s="273"/>
      <c r="F61" s="273"/>
      <c r="G61" s="268"/>
      <c r="H61" s="258">
        <f t="shared" si="0"/>
        <v>0</v>
      </c>
      <c r="I61" s="258">
        <f t="shared" si="14"/>
        <v>0</v>
      </c>
      <c r="J61" s="269"/>
      <c r="K61" s="268"/>
      <c r="L61" s="261">
        <f t="shared" si="81"/>
        <v>0</v>
      </c>
      <c r="M61" s="258">
        <f>SUM(I61-J61+K61)</f>
        <v>0</v>
      </c>
      <c r="N61" s="269"/>
      <c r="O61" s="269"/>
      <c r="P61" s="261">
        <f t="shared" si="82"/>
        <v>0</v>
      </c>
      <c r="Q61" s="258">
        <f>SUM(M61-N61+O61)</f>
        <v>0</v>
      </c>
      <c r="R61" s="268"/>
      <c r="S61" s="268"/>
      <c r="T61" s="261">
        <f t="shared" si="83"/>
        <v>0</v>
      </c>
      <c r="U61" s="258">
        <f>SUM(Q61-R61+S61)</f>
        <v>0</v>
      </c>
      <c r="V61" s="268"/>
      <c r="W61" s="268"/>
      <c r="X61" s="261">
        <f t="shared" si="84"/>
        <v>0</v>
      </c>
      <c r="Y61" s="258">
        <f>SUM(U61-V61+W61)</f>
        <v>0</v>
      </c>
      <c r="Z61" s="268"/>
      <c r="AA61" s="268"/>
      <c r="AB61" s="261">
        <f t="shared" ref="AB61:AB89" si="87">SUM(X61+Z61-AA61)</f>
        <v>0</v>
      </c>
      <c r="AC61" s="258">
        <f>SUM(Y61-Z61+AA61)</f>
        <v>0</v>
      </c>
      <c r="AD61" s="268"/>
      <c r="AE61" s="268"/>
      <c r="AF61" s="261">
        <f t="shared" ref="AF61:AF89" si="88">SUM(AB61+AD61-AE61)</f>
        <v>0</v>
      </c>
      <c r="AG61" s="258">
        <f>SUM(AC61-AD61+AE61)</f>
        <v>0</v>
      </c>
      <c r="AH61" s="225" t="e">
        <f>+#REF!+#REF!+#REF!+#REF!+#REF!+#REF!+#REF!+#REF!+#REF!+#REF!+#REF!+#REF!</f>
        <v>#REF!</v>
      </c>
      <c r="AI61" s="225" t="e">
        <f>+#REF!+#REF!+#REF!+#REF!+#REF!+#REF!+#REF!+#REF!+#REF!+#REF!+#REF!+#REF!</f>
        <v>#REF!</v>
      </c>
    </row>
    <row r="62" spans="1:35" ht="20.100000000000001" customHeight="1" x14ac:dyDescent="0.55000000000000004">
      <c r="A62" s="233">
        <v>55</v>
      </c>
      <c r="B62" s="236" t="s">
        <v>10</v>
      </c>
      <c r="C62" s="235"/>
      <c r="D62" s="273"/>
      <c r="E62" s="273"/>
      <c r="F62" s="273"/>
      <c r="G62" s="286"/>
      <c r="H62" s="261">
        <f t="shared" si="0"/>
        <v>0</v>
      </c>
      <c r="I62" s="258">
        <f t="shared" si="14"/>
        <v>0</v>
      </c>
      <c r="J62" s="268"/>
      <c r="K62" s="137"/>
      <c r="L62" s="261">
        <f t="shared" si="81"/>
        <v>0</v>
      </c>
      <c r="M62" s="258">
        <f>SUM(I62-J62+K62)</f>
        <v>0</v>
      </c>
      <c r="N62" s="266"/>
      <c r="O62" s="137"/>
      <c r="P62" s="261">
        <f t="shared" si="82"/>
        <v>0</v>
      </c>
      <c r="Q62" s="258">
        <f>SUM(M62-N62+O62)</f>
        <v>0</v>
      </c>
      <c r="R62" s="268"/>
      <c r="S62" s="137"/>
      <c r="T62" s="261">
        <f t="shared" si="83"/>
        <v>0</v>
      </c>
      <c r="U62" s="258">
        <f>SUM(Q62-R62+S62)</f>
        <v>0</v>
      </c>
      <c r="V62" s="268"/>
      <c r="W62" s="137"/>
      <c r="X62" s="261">
        <f t="shared" si="84"/>
        <v>0</v>
      </c>
      <c r="Y62" s="258">
        <f>SUM(U62-V62+W62)</f>
        <v>0</v>
      </c>
      <c r="Z62" s="268"/>
      <c r="AA62" s="137"/>
      <c r="AB62" s="261">
        <f t="shared" si="87"/>
        <v>0</v>
      </c>
      <c r="AC62" s="258">
        <f>SUM(Y62-Z62+AA62)</f>
        <v>0</v>
      </c>
      <c r="AD62" s="268"/>
      <c r="AE62" s="137"/>
      <c r="AF62" s="261">
        <f t="shared" si="88"/>
        <v>0</v>
      </c>
      <c r="AG62" s="258">
        <f>SUM(AC62-AD62+AE62)</f>
        <v>0</v>
      </c>
      <c r="AH62" s="225" t="e">
        <f>+#REF!+#REF!+#REF!+#REF!+#REF!+#REF!+#REF!+#REF!+#REF!+#REF!+#REF!+#REF!</f>
        <v>#REF!</v>
      </c>
      <c r="AI62" s="225" t="e">
        <f>+#REF!+#REF!+#REF!+#REF!+#REF!+#REF!+#REF!+#REF!+#REF!+#REF!+#REF!+#REF!</f>
        <v>#REF!</v>
      </c>
    </row>
    <row r="63" spans="1:35" ht="20.100000000000001" customHeight="1" x14ac:dyDescent="0.55000000000000004">
      <c r="A63" s="233">
        <v>56</v>
      </c>
      <c r="B63" s="237" t="s">
        <v>267</v>
      </c>
      <c r="C63" s="235">
        <v>96</v>
      </c>
      <c r="D63" s="273"/>
      <c r="E63" s="273"/>
      <c r="F63" s="269"/>
      <c r="G63" s="137"/>
      <c r="H63" s="279">
        <f t="shared" si="0"/>
        <v>0</v>
      </c>
      <c r="I63" s="258">
        <f t="shared" si="14"/>
        <v>0</v>
      </c>
      <c r="J63" s="269"/>
      <c r="K63" s="291"/>
      <c r="L63" s="259">
        <f t="shared" si="81"/>
        <v>0</v>
      </c>
      <c r="M63" s="259">
        <f>SUM(I63+J63-K63)</f>
        <v>0</v>
      </c>
      <c r="N63" s="268"/>
      <c r="O63" s="137"/>
      <c r="P63" s="259">
        <f t="shared" si="82"/>
        <v>0</v>
      </c>
      <c r="Q63" s="259">
        <f>SUM(M63+N63-O63)</f>
        <v>0</v>
      </c>
      <c r="R63" s="269"/>
      <c r="S63" s="286"/>
      <c r="T63" s="259">
        <f t="shared" si="83"/>
        <v>0</v>
      </c>
      <c r="U63" s="259">
        <f>SUM(Q63+R63-S63)</f>
        <v>0</v>
      </c>
      <c r="V63" s="269"/>
      <c r="W63" s="286"/>
      <c r="X63" s="259">
        <f t="shared" si="84"/>
        <v>0</v>
      </c>
      <c r="Y63" s="259">
        <f>SUM(U63+V63-W63)</f>
        <v>0</v>
      </c>
      <c r="Z63" s="269"/>
      <c r="AA63" s="286"/>
      <c r="AB63" s="259">
        <f t="shared" si="87"/>
        <v>0</v>
      </c>
      <c r="AC63" s="259">
        <f>SUM(Y63+Z63-AA63)</f>
        <v>0</v>
      </c>
      <c r="AD63" s="269"/>
      <c r="AE63" s="286"/>
      <c r="AF63" s="259">
        <f t="shared" si="88"/>
        <v>0</v>
      </c>
      <c r="AG63" s="259">
        <f>SUM(AC63+AD63-AE63)</f>
        <v>0</v>
      </c>
      <c r="AH63" s="225" t="e">
        <f>+#REF!+#REF!+#REF!+#REF!+#REF!+#REF!+#REF!+#REF!+#REF!+#REF!+#REF!+#REF!</f>
        <v>#REF!</v>
      </c>
      <c r="AI63" s="225" t="e">
        <f>+#REF!+#REF!+#REF!+#REF!+#REF!+#REF!+#REF!+#REF!+#REF!+#REF!+#REF!+#REF!</f>
        <v>#REF!</v>
      </c>
    </row>
    <row r="64" spans="1:35" s="251" customFormat="1" ht="20.100000000000001" customHeight="1" x14ac:dyDescent="0.55000000000000004">
      <c r="A64" s="233">
        <v>57</v>
      </c>
      <c r="B64" s="239" t="s">
        <v>149</v>
      </c>
      <c r="C64" s="264">
        <v>108</v>
      </c>
      <c r="D64" s="293"/>
      <c r="E64" s="293"/>
      <c r="F64" s="290">
        <v>400</v>
      </c>
      <c r="G64" s="288"/>
      <c r="H64" s="258">
        <f t="shared" si="0"/>
        <v>400</v>
      </c>
      <c r="I64" s="258"/>
      <c r="J64" s="287">
        <v>400</v>
      </c>
      <c r="K64" s="288"/>
      <c r="L64" s="258">
        <f t="shared" si="81"/>
        <v>800</v>
      </c>
      <c r="M64" s="258"/>
      <c r="N64" s="290">
        <v>800</v>
      </c>
      <c r="O64" s="288"/>
      <c r="P64" s="258">
        <f t="shared" si="82"/>
        <v>1600</v>
      </c>
      <c r="Q64" s="258"/>
      <c r="R64" s="287">
        <v>400</v>
      </c>
      <c r="S64" s="288"/>
      <c r="T64" s="258">
        <f t="shared" si="83"/>
        <v>2000</v>
      </c>
      <c r="U64" s="258"/>
      <c r="V64" s="287">
        <v>400</v>
      </c>
      <c r="W64" s="288"/>
      <c r="X64" s="258">
        <f t="shared" si="84"/>
        <v>2400</v>
      </c>
      <c r="Y64" s="258"/>
      <c r="Z64" s="287">
        <v>400</v>
      </c>
      <c r="AA64" s="288"/>
      <c r="AB64" s="258">
        <f t="shared" si="87"/>
        <v>2800</v>
      </c>
      <c r="AC64" s="258"/>
      <c r="AD64" s="287">
        <v>400</v>
      </c>
      <c r="AE64" s="288"/>
      <c r="AF64" s="258">
        <f t="shared" si="88"/>
        <v>3200</v>
      </c>
      <c r="AG64" s="258"/>
      <c r="AH64" s="225" t="e">
        <f>+#REF!+#REF!+#REF!+#REF!+#REF!+#REF!+#REF!+#REF!+#REF!+#REF!+#REF!+#REF!</f>
        <v>#REF!</v>
      </c>
      <c r="AI64" s="225" t="e">
        <f>+#REF!+#REF!+#REF!+#REF!+#REF!+#REF!+#REF!+#REF!+#REF!+#REF!+#REF!+#REF!</f>
        <v>#REF!</v>
      </c>
    </row>
    <row r="65" spans="1:35" s="251" customFormat="1" ht="20.100000000000001" customHeight="1" x14ac:dyDescent="0.55000000000000004">
      <c r="A65" s="233">
        <v>58</v>
      </c>
      <c r="B65" s="237" t="s">
        <v>150</v>
      </c>
      <c r="C65" s="235">
        <v>112</v>
      </c>
      <c r="D65" s="292"/>
      <c r="E65" s="293"/>
      <c r="F65" s="292">
        <v>300</v>
      </c>
      <c r="G65" s="288"/>
      <c r="H65" s="279">
        <f t="shared" si="0"/>
        <v>300</v>
      </c>
      <c r="I65" s="258"/>
      <c r="J65" s="290">
        <v>300</v>
      </c>
      <c r="K65" s="289"/>
      <c r="L65" s="258">
        <f t="shared" si="81"/>
        <v>600</v>
      </c>
      <c r="M65" s="258"/>
      <c r="N65" s="290">
        <v>800</v>
      </c>
      <c r="O65" s="288"/>
      <c r="P65" s="258">
        <f t="shared" si="82"/>
        <v>1400</v>
      </c>
      <c r="Q65" s="258"/>
      <c r="R65" s="290">
        <f>500+300</f>
        <v>800</v>
      </c>
      <c r="S65" s="289"/>
      <c r="T65" s="258">
        <f t="shared" si="83"/>
        <v>2200</v>
      </c>
      <c r="U65" s="258"/>
      <c r="V65" s="290">
        <v>300</v>
      </c>
      <c r="W65" s="289"/>
      <c r="X65" s="258">
        <f t="shared" si="84"/>
        <v>2500</v>
      </c>
      <c r="Y65" s="258"/>
      <c r="Z65" s="290">
        <f>300+400</f>
        <v>700</v>
      </c>
      <c r="AA65" s="289"/>
      <c r="AB65" s="258">
        <f t="shared" si="87"/>
        <v>3200</v>
      </c>
      <c r="AC65" s="258"/>
      <c r="AD65" s="290">
        <v>300</v>
      </c>
      <c r="AE65" s="289"/>
      <c r="AF65" s="258">
        <f t="shared" si="88"/>
        <v>3500</v>
      </c>
      <c r="AG65" s="258"/>
      <c r="AH65" s="225" t="e">
        <f>+#REF!+#REF!+#REF!+#REF!+#REF!+#REF!+#REF!+#REF!+#REF!+#REF!+#REF!+#REF!</f>
        <v>#REF!</v>
      </c>
      <c r="AI65" s="225" t="e">
        <f>+#REF!+#REF!+#REF!+#REF!+#REF!+#REF!+#REF!+#REF!+#REF!+#REF!+#REF!+#REF!</f>
        <v>#REF!</v>
      </c>
    </row>
    <row r="66" spans="1:35" ht="20.100000000000001" customHeight="1" x14ac:dyDescent="0.55000000000000004">
      <c r="A66" s="233">
        <v>59</v>
      </c>
      <c r="B66" s="237" t="s">
        <v>17</v>
      </c>
      <c r="C66" s="235">
        <v>111</v>
      </c>
      <c r="D66" s="266"/>
      <c r="E66" s="269"/>
      <c r="F66" s="268">
        <v>1000</v>
      </c>
      <c r="G66" s="268"/>
      <c r="H66" s="259">
        <f t="shared" si="0"/>
        <v>1000</v>
      </c>
      <c r="I66" s="258"/>
      <c r="J66" s="269"/>
      <c r="K66" s="268"/>
      <c r="L66" s="259">
        <f t="shared" si="81"/>
        <v>1000</v>
      </c>
      <c r="M66" s="259"/>
      <c r="N66" s="268"/>
      <c r="O66" s="268"/>
      <c r="P66" s="259">
        <f t="shared" si="82"/>
        <v>1000</v>
      </c>
      <c r="Q66" s="259"/>
      <c r="R66" s="268"/>
      <c r="S66" s="268"/>
      <c r="T66" s="259">
        <f t="shared" si="83"/>
        <v>1000</v>
      </c>
      <c r="U66" s="259"/>
      <c r="V66" s="268">
        <v>1000</v>
      </c>
      <c r="W66" s="268"/>
      <c r="X66" s="259">
        <f t="shared" si="84"/>
        <v>2000</v>
      </c>
      <c r="Y66" s="259"/>
      <c r="Z66" s="268">
        <v>1400</v>
      </c>
      <c r="AA66" s="268"/>
      <c r="AB66" s="259">
        <f t="shared" si="87"/>
        <v>3400</v>
      </c>
      <c r="AC66" s="259"/>
      <c r="AD66" s="268"/>
      <c r="AE66" s="268"/>
      <c r="AF66" s="259">
        <f t="shared" si="88"/>
        <v>3400</v>
      </c>
      <c r="AG66" s="259"/>
      <c r="AH66" s="225" t="e">
        <f>+#REF!+#REF!+#REF!+#REF!+#REF!+#REF!+#REF!+#REF!+#REF!+#REF!+#REF!+#REF!</f>
        <v>#REF!</v>
      </c>
      <c r="AI66" s="225" t="e">
        <f>+#REF!+#REF!+#REF!+#REF!+#REF!+#REF!+#REF!+#REF!+#REF!+#REF!+#REF!+#REF!</f>
        <v>#REF!</v>
      </c>
    </row>
    <row r="67" spans="1:35" ht="20.100000000000001" customHeight="1" x14ac:dyDescent="0.55000000000000004">
      <c r="A67" s="233">
        <v>60</v>
      </c>
      <c r="B67" s="236" t="s">
        <v>14</v>
      </c>
      <c r="C67" s="235">
        <v>113</v>
      </c>
      <c r="D67" s="266"/>
      <c r="E67" s="268"/>
      <c r="F67" s="268"/>
      <c r="G67" s="268"/>
      <c r="H67" s="259">
        <f t="shared" si="0"/>
        <v>0</v>
      </c>
      <c r="I67" s="258">
        <f t="shared" si="14"/>
        <v>0</v>
      </c>
      <c r="J67" s="266"/>
      <c r="K67" s="268"/>
      <c r="L67" s="258">
        <f t="shared" si="81"/>
        <v>0</v>
      </c>
      <c r="M67" s="258">
        <f>SUM(I67-J67+K67)</f>
        <v>0</v>
      </c>
      <c r="N67" s="268"/>
      <c r="O67" s="268"/>
      <c r="P67" s="258">
        <f t="shared" si="82"/>
        <v>0</v>
      </c>
      <c r="Q67" s="258">
        <f>SUM(M67-N67+O67)</f>
        <v>0</v>
      </c>
      <c r="R67" s="268"/>
      <c r="S67" s="268"/>
      <c r="T67" s="258">
        <f t="shared" si="83"/>
        <v>0</v>
      </c>
      <c r="U67" s="258">
        <f>SUM(Q67-R67+S67)</f>
        <v>0</v>
      </c>
      <c r="V67" s="268"/>
      <c r="W67" s="268"/>
      <c r="X67" s="258">
        <f t="shared" si="84"/>
        <v>0</v>
      </c>
      <c r="Y67" s="258">
        <f>SUM(U67-V67+W67)</f>
        <v>0</v>
      </c>
      <c r="Z67" s="268"/>
      <c r="AA67" s="268"/>
      <c r="AB67" s="258">
        <f t="shared" si="87"/>
        <v>0</v>
      </c>
      <c r="AC67" s="258">
        <f>SUM(Y67-Z67+AA67)</f>
        <v>0</v>
      </c>
      <c r="AD67" s="268"/>
      <c r="AE67" s="268"/>
      <c r="AF67" s="258">
        <f t="shared" si="88"/>
        <v>0</v>
      </c>
      <c r="AG67" s="258">
        <f>SUM(AC67-AD67+AE67)</f>
        <v>0</v>
      </c>
      <c r="AH67" s="225" t="e">
        <f>+#REF!+#REF!+#REF!+#REF!+#REF!+#REF!+#REF!+#REF!+#REF!+#REF!+#REF!+#REF!</f>
        <v>#REF!</v>
      </c>
      <c r="AI67" s="225" t="e">
        <f>+#REF!+#REF!+#REF!+#REF!+#REF!+#REF!+#REF!+#REF!+#REF!+#REF!+#REF!+#REF!</f>
        <v>#REF!</v>
      </c>
    </row>
    <row r="68" spans="1:35" ht="20.100000000000001" customHeight="1" x14ac:dyDescent="0.55000000000000004">
      <c r="A68" s="233">
        <v>61</v>
      </c>
      <c r="B68" s="237" t="s">
        <v>268</v>
      </c>
      <c r="C68" s="235">
        <v>146</v>
      </c>
      <c r="D68" s="266"/>
      <c r="E68" s="269"/>
      <c r="F68" s="268"/>
      <c r="G68" s="268"/>
      <c r="H68" s="258">
        <f t="shared" si="0"/>
        <v>0</v>
      </c>
      <c r="I68" s="258">
        <f t="shared" si="14"/>
        <v>0</v>
      </c>
      <c r="J68" s="268">
        <v>560.89</v>
      </c>
      <c r="K68" s="273"/>
      <c r="L68" s="258">
        <f t="shared" si="81"/>
        <v>560.89</v>
      </c>
      <c r="M68" s="258"/>
      <c r="N68" s="268">
        <v>667</v>
      </c>
      <c r="O68" s="268"/>
      <c r="P68" s="258">
        <f t="shared" si="82"/>
        <v>1227.8899999999999</v>
      </c>
      <c r="Q68" s="258"/>
      <c r="R68" s="268">
        <v>1135.1500000000001</v>
      </c>
      <c r="S68" s="268"/>
      <c r="T68" s="258">
        <f t="shared" si="83"/>
        <v>2363.04</v>
      </c>
      <c r="U68" s="258"/>
      <c r="V68" s="268">
        <v>438</v>
      </c>
      <c r="W68" s="268"/>
      <c r="X68" s="258">
        <f t="shared" si="84"/>
        <v>2801.04</v>
      </c>
      <c r="Y68" s="258"/>
      <c r="Z68" s="268"/>
      <c r="AA68" s="268"/>
      <c r="AB68" s="258">
        <f t="shared" si="87"/>
        <v>2801.04</v>
      </c>
      <c r="AC68" s="258"/>
      <c r="AD68" s="268">
        <f>390.71+397.73</f>
        <v>788.44</v>
      </c>
      <c r="AE68" s="268"/>
      <c r="AF68" s="258">
        <f t="shared" si="88"/>
        <v>3589.48</v>
      </c>
      <c r="AG68" s="258"/>
      <c r="AH68" s="225" t="e">
        <f>+#REF!+#REF!+#REF!+#REF!+#REF!+#REF!+#REF!+#REF!+#REF!+#REF!+#REF!+#REF!</f>
        <v>#REF!</v>
      </c>
      <c r="AI68" s="225" t="e">
        <f>+#REF!+#REF!+#REF!+#REF!+#REF!+#REF!+#REF!+#REF!+#REF!+#REF!+#REF!+#REF!</f>
        <v>#REF!</v>
      </c>
    </row>
    <row r="69" spans="1:35" ht="20.100000000000001" customHeight="1" x14ac:dyDescent="0.55000000000000004">
      <c r="A69" s="233">
        <v>62</v>
      </c>
      <c r="B69" s="234" t="s">
        <v>269</v>
      </c>
      <c r="C69" s="235">
        <v>117</v>
      </c>
      <c r="D69" s="268"/>
      <c r="E69" s="268"/>
      <c r="F69" s="269"/>
      <c r="G69" s="268"/>
      <c r="H69" s="279">
        <f t="shared" si="0"/>
        <v>0</v>
      </c>
      <c r="I69" s="258">
        <f t="shared" si="14"/>
        <v>0</v>
      </c>
      <c r="J69" s="269"/>
      <c r="K69" s="269"/>
      <c r="L69" s="258">
        <f t="shared" si="81"/>
        <v>0</v>
      </c>
      <c r="M69" s="258">
        <f>SUM(I69+J69-K69)</f>
        <v>0</v>
      </c>
      <c r="N69" s="268"/>
      <c r="O69" s="268"/>
      <c r="P69" s="258">
        <f t="shared" si="82"/>
        <v>0</v>
      </c>
      <c r="Q69" s="258">
        <f>SUM(M69+N69-O69)</f>
        <v>0</v>
      </c>
      <c r="R69" s="268"/>
      <c r="S69" s="268"/>
      <c r="T69" s="258">
        <f t="shared" si="83"/>
        <v>0</v>
      </c>
      <c r="U69" s="258">
        <f>SUM(Q69+R69-S69)</f>
        <v>0</v>
      </c>
      <c r="V69" s="268"/>
      <c r="W69" s="268"/>
      <c r="X69" s="258">
        <f t="shared" si="84"/>
        <v>0</v>
      </c>
      <c r="Y69" s="258">
        <f>SUM(U69+V69-W69)</f>
        <v>0</v>
      </c>
      <c r="Z69" s="268"/>
      <c r="AA69" s="268"/>
      <c r="AB69" s="258">
        <f t="shared" si="87"/>
        <v>0</v>
      </c>
      <c r="AC69" s="258">
        <f>SUM(Y69+Z69-AA69)</f>
        <v>0</v>
      </c>
      <c r="AD69" s="268"/>
      <c r="AE69" s="268"/>
      <c r="AF69" s="258">
        <f t="shared" si="88"/>
        <v>0</v>
      </c>
      <c r="AG69" s="258">
        <f>SUM(AC69+AD69-AE69)</f>
        <v>0</v>
      </c>
      <c r="AH69" s="225" t="e">
        <f>+#REF!+#REF!+#REF!+#REF!+#REF!+#REF!+#REF!+#REF!+#REF!+#REF!+#REF!+#REF!</f>
        <v>#REF!</v>
      </c>
      <c r="AI69" s="225" t="e">
        <f>+#REF!+#REF!+#REF!+#REF!+#REF!+#REF!+#REF!+#REF!+#REF!+#REF!+#REF!+#REF!</f>
        <v>#REF!</v>
      </c>
    </row>
    <row r="70" spans="1:35" ht="20.100000000000001" customHeight="1" x14ac:dyDescent="0.55000000000000004">
      <c r="A70" s="233">
        <v>63</v>
      </c>
      <c r="B70" s="236" t="s">
        <v>73</v>
      </c>
      <c r="C70" s="235">
        <v>118</v>
      </c>
      <c r="D70" s="269"/>
      <c r="E70" s="268"/>
      <c r="F70" s="266"/>
      <c r="G70" s="268"/>
      <c r="H70" s="258">
        <f t="shared" si="0"/>
        <v>0</v>
      </c>
      <c r="I70" s="258">
        <f t="shared" si="14"/>
        <v>0</v>
      </c>
      <c r="J70" s="266"/>
      <c r="K70" s="268"/>
      <c r="L70" s="258">
        <f t="shared" si="81"/>
        <v>0</v>
      </c>
      <c r="M70" s="258">
        <f>SUM(I70+J70-K70)</f>
        <v>0</v>
      </c>
      <c r="N70" s="268"/>
      <c r="O70" s="268"/>
      <c r="P70" s="258">
        <f t="shared" si="82"/>
        <v>0</v>
      </c>
      <c r="Q70" s="258">
        <f>SUM(M70+N70-O70)</f>
        <v>0</v>
      </c>
      <c r="R70" s="268"/>
      <c r="S70" s="268"/>
      <c r="T70" s="258">
        <f t="shared" si="83"/>
        <v>0</v>
      </c>
      <c r="U70" s="258">
        <f>SUM(Q70+R70-S70)</f>
        <v>0</v>
      </c>
      <c r="V70" s="268">
        <v>5000</v>
      </c>
      <c r="W70" s="268"/>
      <c r="X70" s="258">
        <f t="shared" si="84"/>
        <v>5000</v>
      </c>
      <c r="Y70" s="258"/>
      <c r="Z70" s="268"/>
      <c r="AA70" s="268"/>
      <c r="AB70" s="258">
        <f t="shared" si="87"/>
        <v>5000</v>
      </c>
      <c r="AC70" s="258"/>
      <c r="AD70" s="268"/>
      <c r="AE70" s="268"/>
      <c r="AF70" s="258">
        <f t="shared" si="88"/>
        <v>5000</v>
      </c>
      <c r="AG70" s="258"/>
      <c r="AH70" s="225" t="e">
        <f>+#REF!+#REF!+#REF!+#REF!+#REF!+#REF!+#REF!+#REF!+#REF!+#REF!+#REF!+#REF!</f>
        <v>#REF!</v>
      </c>
      <c r="AI70" s="225" t="e">
        <f>+#REF!+#REF!+#REF!+#REF!+#REF!+#REF!+#REF!+#REF!+#REF!+#REF!+#REF!+#REF!</f>
        <v>#REF!</v>
      </c>
    </row>
    <row r="71" spans="1:35" ht="20.100000000000001" customHeight="1" x14ac:dyDescent="0.55000000000000004">
      <c r="A71" s="233">
        <v>64</v>
      </c>
      <c r="B71" s="236" t="s">
        <v>270</v>
      </c>
      <c r="C71" s="235"/>
      <c r="D71" s="268"/>
      <c r="E71" s="273"/>
      <c r="F71" s="268"/>
      <c r="G71" s="266"/>
      <c r="H71" s="258">
        <f t="shared" si="0"/>
        <v>0</v>
      </c>
      <c r="I71" s="258">
        <f t="shared" si="14"/>
        <v>0</v>
      </c>
      <c r="J71" s="268"/>
      <c r="K71" s="273"/>
      <c r="L71" s="258">
        <f t="shared" si="81"/>
        <v>0</v>
      </c>
      <c r="M71" s="258">
        <f>SUM(I71+J71-K71)</f>
        <v>0</v>
      </c>
      <c r="N71" s="268"/>
      <c r="O71" s="268"/>
      <c r="P71" s="258">
        <f t="shared" si="82"/>
        <v>0</v>
      </c>
      <c r="Q71" s="258">
        <f>SUM(M71+N71-O71)</f>
        <v>0</v>
      </c>
      <c r="R71" s="268"/>
      <c r="S71" s="268"/>
      <c r="T71" s="258">
        <f t="shared" si="83"/>
        <v>0</v>
      </c>
      <c r="U71" s="258">
        <f>SUM(Q71+R71-S71)</f>
        <v>0</v>
      </c>
      <c r="V71" s="268"/>
      <c r="W71" s="268"/>
      <c r="X71" s="258">
        <f t="shared" si="84"/>
        <v>0</v>
      </c>
      <c r="Y71" s="258">
        <f>SUM(U71+V71-W71)</f>
        <v>0</v>
      </c>
      <c r="Z71" s="268"/>
      <c r="AA71" s="268"/>
      <c r="AB71" s="258">
        <f t="shared" si="87"/>
        <v>0</v>
      </c>
      <c r="AC71" s="258">
        <f>SUM(Y71+Z71-AA71)</f>
        <v>0</v>
      </c>
      <c r="AD71" s="268"/>
      <c r="AE71" s="268"/>
      <c r="AF71" s="258">
        <f t="shared" si="88"/>
        <v>0</v>
      </c>
      <c r="AG71" s="258">
        <f>SUM(AC71+AD71-AE71)</f>
        <v>0</v>
      </c>
      <c r="AH71" s="225" t="e">
        <f>+#REF!+#REF!+#REF!+#REF!+#REF!+#REF!+#REF!+#REF!+#REF!+#REF!+#REF!+#REF!</f>
        <v>#REF!</v>
      </c>
      <c r="AI71" s="225" t="e">
        <f>+#REF!+#REF!+#REF!+#REF!+#REF!+#REF!+#REF!+#REF!+#REF!+#REF!+#REF!+#REF!</f>
        <v>#REF!</v>
      </c>
    </row>
    <row r="72" spans="1:35" ht="20.100000000000001" customHeight="1" x14ac:dyDescent="0.55000000000000004">
      <c r="A72" s="233">
        <v>65</v>
      </c>
      <c r="B72" s="236" t="s">
        <v>15</v>
      </c>
      <c r="C72" s="235">
        <v>120</v>
      </c>
      <c r="D72" s="268"/>
      <c r="E72" s="269"/>
      <c r="F72" s="268"/>
      <c r="G72" s="268"/>
      <c r="H72" s="258">
        <f t="shared" si="0"/>
        <v>0</v>
      </c>
      <c r="I72" s="258">
        <f t="shared" si="14"/>
        <v>0</v>
      </c>
      <c r="J72" s="268">
        <v>280</v>
      </c>
      <c r="K72" s="268"/>
      <c r="L72" s="258">
        <f t="shared" si="81"/>
        <v>280</v>
      </c>
      <c r="M72" s="258"/>
      <c r="N72" s="268">
        <v>305</v>
      </c>
      <c r="O72" s="268"/>
      <c r="P72" s="258">
        <f t="shared" si="82"/>
        <v>585</v>
      </c>
      <c r="Q72" s="258"/>
      <c r="R72" s="268">
        <v>250</v>
      </c>
      <c r="S72" s="268"/>
      <c r="T72" s="258">
        <f t="shared" si="83"/>
        <v>835</v>
      </c>
      <c r="U72" s="258"/>
      <c r="V72" s="268">
        <v>280</v>
      </c>
      <c r="W72" s="268"/>
      <c r="X72" s="258">
        <f t="shared" si="84"/>
        <v>1115</v>
      </c>
      <c r="Y72" s="258"/>
      <c r="Z72" s="268">
        <v>200</v>
      </c>
      <c r="AA72" s="268"/>
      <c r="AB72" s="258">
        <f t="shared" si="87"/>
        <v>1315</v>
      </c>
      <c r="AC72" s="258"/>
      <c r="AD72" s="268"/>
      <c r="AE72" s="268"/>
      <c r="AF72" s="258">
        <f t="shared" si="88"/>
        <v>1315</v>
      </c>
      <c r="AG72" s="258"/>
      <c r="AH72" s="225" t="e">
        <f>+#REF!+#REF!+#REF!+#REF!+#REF!+#REF!+#REF!+#REF!+#REF!+#REF!+#REF!+#REF!</f>
        <v>#REF!</v>
      </c>
      <c r="AI72" s="225" t="e">
        <f>+#REF!+#REF!+#REF!+#REF!+#REF!+#REF!+#REF!+#REF!+#REF!+#REF!+#REF!+#REF!</f>
        <v>#REF!</v>
      </c>
    </row>
    <row r="73" spans="1:35" ht="20.100000000000001" customHeight="1" x14ac:dyDescent="0.55000000000000004">
      <c r="A73" s="233">
        <v>66</v>
      </c>
      <c r="B73" s="237" t="s">
        <v>271</v>
      </c>
      <c r="C73" s="235">
        <v>122</v>
      </c>
      <c r="D73" s="268"/>
      <c r="E73" s="266"/>
      <c r="F73" s="268">
        <v>750</v>
      </c>
      <c r="G73" s="269"/>
      <c r="H73" s="261">
        <f t="shared" ref="H73:H97" si="89">SUM(D73+F73-G73)</f>
        <v>750</v>
      </c>
      <c r="I73" s="258"/>
      <c r="J73" s="266">
        <v>750</v>
      </c>
      <c r="K73" s="269"/>
      <c r="L73" s="258">
        <f t="shared" si="81"/>
        <v>1500</v>
      </c>
      <c r="M73" s="258"/>
      <c r="N73" s="268">
        <v>750</v>
      </c>
      <c r="O73" s="268"/>
      <c r="P73" s="258">
        <f t="shared" si="82"/>
        <v>2250</v>
      </c>
      <c r="Q73" s="258"/>
      <c r="R73" s="268"/>
      <c r="S73" s="268"/>
      <c r="T73" s="258">
        <f t="shared" si="83"/>
        <v>2250</v>
      </c>
      <c r="U73" s="258"/>
      <c r="V73" s="268">
        <v>1500</v>
      </c>
      <c r="W73" s="268"/>
      <c r="X73" s="258">
        <f t="shared" si="84"/>
        <v>3750</v>
      </c>
      <c r="Y73" s="258"/>
      <c r="Z73" s="268"/>
      <c r="AA73" s="268"/>
      <c r="AB73" s="258">
        <f t="shared" si="87"/>
        <v>3750</v>
      </c>
      <c r="AC73" s="258"/>
      <c r="AD73" s="268"/>
      <c r="AE73" s="268"/>
      <c r="AF73" s="258">
        <f t="shared" si="88"/>
        <v>3750</v>
      </c>
      <c r="AG73" s="258"/>
      <c r="AH73" s="225" t="e">
        <f>+#REF!+#REF!+#REF!+#REF!+#REF!+#REF!+#REF!+#REF!+#REF!+#REF!+#REF!+#REF!</f>
        <v>#REF!</v>
      </c>
      <c r="AI73" s="225" t="e">
        <f>+#REF!+#REF!+#REF!+#REF!+#REF!+#REF!+#REF!+#REF!+#REF!+#REF!+#REF!+#REF!</f>
        <v>#REF!</v>
      </c>
    </row>
    <row r="74" spans="1:35" ht="20.100000000000001" customHeight="1" x14ac:dyDescent="0.55000000000000004">
      <c r="A74" s="233">
        <v>67</v>
      </c>
      <c r="B74" s="237" t="s">
        <v>284</v>
      </c>
      <c r="C74" s="235">
        <v>121</v>
      </c>
      <c r="D74" s="269"/>
      <c r="E74" s="266"/>
      <c r="F74" s="273"/>
      <c r="G74" s="268"/>
      <c r="H74" s="261">
        <f t="shared" si="89"/>
        <v>0</v>
      </c>
      <c r="I74" s="258">
        <f t="shared" si="14"/>
        <v>0</v>
      </c>
      <c r="J74" s="268"/>
      <c r="K74" s="268"/>
      <c r="L74" s="258">
        <f t="shared" si="81"/>
        <v>0</v>
      </c>
      <c r="M74" s="258">
        <f>SUM(I74+J74-K74)</f>
        <v>0</v>
      </c>
      <c r="N74" s="268"/>
      <c r="O74" s="268"/>
      <c r="P74" s="258">
        <f t="shared" si="82"/>
        <v>0</v>
      </c>
      <c r="Q74" s="258">
        <f>SUM(M74+N74-O74)</f>
        <v>0</v>
      </c>
      <c r="R74" s="268"/>
      <c r="S74" s="268"/>
      <c r="T74" s="258">
        <f t="shared" si="83"/>
        <v>0</v>
      </c>
      <c r="U74" s="258">
        <f>SUM(Q74+R74-S74)</f>
        <v>0</v>
      </c>
      <c r="V74" s="268"/>
      <c r="W74" s="268"/>
      <c r="X74" s="258">
        <f t="shared" si="84"/>
        <v>0</v>
      </c>
      <c r="Y74" s="258">
        <f>SUM(U74+V74-W74)</f>
        <v>0</v>
      </c>
      <c r="Z74" s="268"/>
      <c r="AA74" s="268"/>
      <c r="AB74" s="258">
        <f t="shared" si="87"/>
        <v>0</v>
      </c>
      <c r="AC74" s="258">
        <f>SUM(Y74+Z74-AA74)</f>
        <v>0</v>
      </c>
      <c r="AD74" s="268"/>
      <c r="AE74" s="268"/>
      <c r="AF74" s="258">
        <f t="shared" si="88"/>
        <v>0</v>
      </c>
      <c r="AG74" s="258">
        <f>SUM(AC74+AD74-AE74)</f>
        <v>0</v>
      </c>
      <c r="AH74" s="225" t="e">
        <f>+#REF!+#REF!+#REF!+#REF!+#REF!+#REF!+#REF!+#REF!+#REF!+#REF!+#REF!+#REF!</f>
        <v>#REF!</v>
      </c>
      <c r="AI74" s="225" t="e">
        <f>+#REF!+#REF!+#REF!+#REF!+#REF!+#REF!+#REF!+#REF!+#REF!+#REF!+#REF!+#REF!</f>
        <v>#REF!</v>
      </c>
    </row>
    <row r="75" spans="1:35" ht="20.100000000000001" customHeight="1" x14ac:dyDescent="0.55000000000000004">
      <c r="A75" s="233">
        <v>68</v>
      </c>
      <c r="B75" s="237" t="s">
        <v>24</v>
      </c>
      <c r="C75" s="235">
        <v>124</v>
      </c>
      <c r="D75" s="268"/>
      <c r="E75" s="268"/>
      <c r="F75" s="268"/>
      <c r="G75" s="266"/>
      <c r="H75" s="261">
        <f t="shared" si="89"/>
        <v>0</v>
      </c>
      <c r="I75" s="258">
        <f t="shared" si="14"/>
        <v>0</v>
      </c>
      <c r="J75" s="269"/>
      <c r="K75" s="268"/>
      <c r="L75" s="258">
        <f t="shared" si="81"/>
        <v>0</v>
      </c>
      <c r="M75" s="258">
        <f>SUM(I75+J75-K75)</f>
        <v>0</v>
      </c>
      <c r="N75" s="268"/>
      <c r="O75" s="268"/>
      <c r="P75" s="258">
        <f t="shared" si="82"/>
        <v>0</v>
      </c>
      <c r="Q75" s="258">
        <f>SUM(M75+N75-O75)</f>
        <v>0</v>
      </c>
      <c r="R75" s="268"/>
      <c r="S75" s="268"/>
      <c r="T75" s="258">
        <f t="shared" si="83"/>
        <v>0</v>
      </c>
      <c r="U75" s="258">
        <f>SUM(Q75+R75-S75)</f>
        <v>0</v>
      </c>
      <c r="V75" s="268"/>
      <c r="W75" s="268"/>
      <c r="X75" s="258">
        <f t="shared" si="84"/>
        <v>0</v>
      </c>
      <c r="Y75" s="258">
        <f>SUM(U75+V75-W75)</f>
        <v>0</v>
      </c>
      <c r="Z75" s="268"/>
      <c r="AA75" s="268"/>
      <c r="AB75" s="258">
        <f t="shared" si="87"/>
        <v>0</v>
      </c>
      <c r="AC75" s="258">
        <f>SUM(Y75+Z75-AA75)</f>
        <v>0</v>
      </c>
      <c r="AD75" s="268"/>
      <c r="AE75" s="268"/>
      <c r="AF75" s="258">
        <f t="shared" si="88"/>
        <v>0</v>
      </c>
      <c r="AG75" s="258">
        <f>SUM(AC75+AD75-AE75)</f>
        <v>0</v>
      </c>
      <c r="AH75" s="225" t="e">
        <f>+#REF!+#REF!+#REF!+#REF!+#REF!+#REF!+#REF!+#REF!+#REF!+#REF!+#REF!+#REF!</f>
        <v>#REF!</v>
      </c>
      <c r="AI75" s="225" t="e">
        <f>+#REF!+#REF!+#REF!+#REF!+#REF!+#REF!+#REF!+#REF!+#REF!+#REF!+#REF!+#REF!</f>
        <v>#REF!</v>
      </c>
    </row>
    <row r="76" spans="1:35" ht="20.100000000000001" customHeight="1" x14ac:dyDescent="0.55000000000000004">
      <c r="A76" s="233">
        <v>69</v>
      </c>
      <c r="B76" s="234" t="s">
        <v>16</v>
      </c>
      <c r="C76" s="235">
        <v>125</v>
      </c>
      <c r="D76" s="269"/>
      <c r="E76" s="269"/>
      <c r="F76" s="269"/>
      <c r="G76" s="268"/>
      <c r="H76" s="279">
        <f t="shared" si="89"/>
        <v>0</v>
      </c>
      <c r="I76" s="258">
        <f t="shared" si="14"/>
        <v>0</v>
      </c>
      <c r="J76" s="266"/>
      <c r="K76" s="268"/>
      <c r="L76" s="258">
        <f t="shared" si="81"/>
        <v>0</v>
      </c>
      <c r="M76" s="258">
        <v>0</v>
      </c>
      <c r="N76" s="268"/>
      <c r="O76" s="268"/>
      <c r="P76" s="258">
        <f t="shared" si="82"/>
        <v>0</v>
      </c>
      <c r="Q76" s="258">
        <v>0</v>
      </c>
      <c r="R76" s="268"/>
      <c r="S76" s="268"/>
      <c r="T76" s="258">
        <f t="shared" si="83"/>
        <v>0</v>
      </c>
      <c r="U76" s="258">
        <v>0</v>
      </c>
      <c r="V76" s="268"/>
      <c r="W76" s="268"/>
      <c r="X76" s="258">
        <f t="shared" si="84"/>
        <v>0</v>
      </c>
      <c r="Y76" s="258">
        <v>0</v>
      </c>
      <c r="Z76" s="268"/>
      <c r="AA76" s="268"/>
      <c r="AB76" s="258">
        <f t="shared" si="87"/>
        <v>0</v>
      </c>
      <c r="AC76" s="258">
        <v>0</v>
      </c>
      <c r="AD76" s="268"/>
      <c r="AE76" s="268"/>
      <c r="AF76" s="258">
        <f t="shared" si="88"/>
        <v>0</v>
      </c>
      <c r="AG76" s="258">
        <v>0</v>
      </c>
      <c r="AH76" s="225" t="e">
        <f>+#REF!+#REF!+#REF!+#REF!+#REF!+#REF!+#REF!+#REF!+#REF!+#REF!+#REF!+#REF!</f>
        <v>#REF!</v>
      </c>
      <c r="AI76" s="225" t="e">
        <f>+#REF!+#REF!+#REF!+#REF!+#REF!+#REF!+#REF!+#REF!+#REF!+#REF!+#REF!+#REF!</f>
        <v>#REF!</v>
      </c>
    </row>
    <row r="77" spans="1:35" ht="20.100000000000001" customHeight="1" x14ac:dyDescent="0.55000000000000004">
      <c r="A77" s="233">
        <v>70</v>
      </c>
      <c r="B77" s="238" t="s">
        <v>25</v>
      </c>
      <c r="C77" s="235">
        <v>126</v>
      </c>
      <c r="D77" s="266"/>
      <c r="E77" s="266"/>
      <c r="F77" s="268">
        <v>15000</v>
      </c>
      <c r="G77" s="268"/>
      <c r="H77" s="258">
        <f t="shared" si="89"/>
        <v>15000</v>
      </c>
      <c r="I77" s="258"/>
      <c r="J77" s="266">
        <v>15000</v>
      </c>
      <c r="K77" s="269"/>
      <c r="L77" s="258">
        <f t="shared" si="81"/>
        <v>30000</v>
      </c>
      <c r="M77" s="258">
        <v>0</v>
      </c>
      <c r="N77" s="268">
        <v>15000</v>
      </c>
      <c r="O77" s="268"/>
      <c r="P77" s="258">
        <f t="shared" si="82"/>
        <v>45000</v>
      </c>
      <c r="Q77" s="258">
        <v>0</v>
      </c>
      <c r="R77" s="268">
        <v>15000</v>
      </c>
      <c r="S77" s="268"/>
      <c r="T77" s="258">
        <f t="shared" si="83"/>
        <v>60000</v>
      </c>
      <c r="U77" s="258">
        <v>0</v>
      </c>
      <c r="V77" s="268">
        <v>15000</v>
      </c>
      <c r="W77" s="268"/>
      <c r="X77" s="258">
        <f t="shared" si="84"/>
        <v>75000</v>
      </c>
      <c r="Y77" s="258">
        <v>0</v>
      </c>
      <c r="Z77" s="268">
        <v>15000</v>
      </c>
      <c r="AA77" s="268"/>
      <c r="AB77" s="258">
        <f t="shared" si="87"/>
        <v>90000</v>
      </c>
      <c r="AC77" s="258">
        <v>0</v>
      </c>
      <c r="AD77" s="268">
        <v>15000</v>
      </c>
      <c r="AE77" s="268"/>
      <c r="AF77" s="258">
        <f t="shared" si="88"/>
        <v>105000</v>
      </c>
      <c r="AG77" s="258">
        <v>0</v>
      </c>
      <c r="AH77" s="225" t="e">
        <f>+#REF!+#REF!+#REF!+#REF!+#REF!+#REF!+#REF!+#REF!+#REF!+#REF!+#REF!+#REF!</f>
        <v>#REF!</v>
      </c>
      <c r="AI77" s="225" t="e">
        <f>+#REF!+#REF!+#REF!+#REF!+#REF!+#REF!+#REF!+#REF!+#REF!+#REF!+#REF!+#REF!</f>
        <v>#REF!</v>
      </c>
    </row>
    <row r="78" spans="1:35" ht="20.100000000000001" customHeight="1" x14ac:dyDescent="0.55000000000000004">
      <c r="A78" s="233">
        <v>71</v>
      </c>
      <c r="B78" s="234" t="s">
        <v>151</v>
      </c>
      <c r="C78" s="235">
        <v>127</v>
      </c>
      <c r="D78" s="266"/>
      <c r="E78" s="266"/>
      <c r="F78" s="269">
        <v>500</v>
      </c>
      <c r="G78" s="268"/>
      <c r="H78" s="261">
        <f t="shared" si="89"/>
        <v>500</v>
      </c>
      <c r="I78" s="258"/>
      <c r="J78" s="268"/>
      <c r="K78" s="266"/>
      <c r="L78" s="258">
        <f t="shared" si="81"/>
        <v>500</v>
      </c>
      <c r="M78" s="258">
        <v>0</v>
      </c>
      <c r="N78" s="268">
        <v>500</v>
      </c>
      <c r="O78" s="268"/>
      <c r="P78" s="258">
        <f t="shared" si="82"/>
        <v>1000</v>
      </c>
      <c r="Q78" s="258">
        <v>0</v>
      </c>
      <c r="R78" s="268">
        <v>500</v>
      </c>
      <c r="S78" s="268"/>
      <c r="T78" s="258">
        <f t="shared" si="83"/>
        <v>1500</v>
      </c>
      <c r="U78" s="258">
        <v>0</v>
      </c>
      <c r="V78" s="268">
        <v>500</v>
      </c>
      <c r="W78" s="268"/>
      <c r="X78" s="258">
        <f t="shared" si="84"/>
        <v>2000</v>
      </c>
      <c r="Y78" s="258">
        <v>0</v>
      </c>
      <c r="Z78" s="268"/>
      <c r="AA78" s="268"/>
      <c r="AB78" s="258">
        <f t="shared" si="87"/>
        <v>2000</v>
      </c>
      <c r="AC78" s="258">
        <v>0</v>
      </c>
      <c r="AD78" s="268"/>
      <c r="AE78" s="268"/>
      <c r="AF78" s="258">
        <f t="shared" si="88"/>
        <v>2000</v>
      </c>
      <c r="AG78" s="258">
        <v>0</v>
      </c>
      <c r="AH78" s="225" t="e">
        <f>+#REF!+#REF!+#REF!+#REF!+#REF!+#REF!+#REF!+#REF!+#REF!+#REF!+#REF!+#REF!</f>
        <v>#REF!</v>
      </c>
      <c r="AI78" s="225" t="e">
        <f>+#REF!+#REF!+#REF!+#REF!+#REF!+#REF!+#REF!+#REF!+#REF!+#REF!+#REF!+#REF!</f>
        <v>#REF!</v>
      </c>
    </row>
    <row r="79" spans="1:35" ht="20.100000000000001" customHeight="1" x14ac:dyDescent="0.55000000000000004">
      <c r="A79" s="233">
        <v>72</v>
      </c>
      <c r="B79" s="237" t="s">
        <v>171</v>
      </c>
      <c r="C79" s="235">
        <v>128</v>
      </c>
      <c r="D79" s="266"/>
      <c r="E79" s="268"/>
      <c r="F79" s="268"/>
      <c r="G79" s="269"/>
      <c r="H79" s="279">
        <f t="shared" si="89"/>
        <v>0</v>
      </c>
      <c r="I79" s="258">
        <f t="shared" si="14"/>
        <v>0</v>
      </c>
      <c r="J79" s="268"/>
      <c r="K79" s="266"/>
      <c r="L79" s="258">
        <f t="shared" si="81"/>
        <v>0</v>
      </c>
      <c r="M79" s="258">
        <v>0</v>
      </c>
      <c r="N79" s="268"/>
      <c r="O79" s="268"/>
      <c r="P79" s="258">
        <f t="shared" si="82"/>
        <v>0</v>
      </c>
      <c r="Q79" s="258">
        <v>0</v>
      </c>
      <c r="R79" s="268"/>
      <c r="S79" s="268"/>
      <c r="T79" s="258">
        <f t="shared" si="83"/>
        <v>0</v>
      </c>
      <c r="U79" s="258">
        <v>0</v>
      </c>
      <c r="V79" s="268"/>
      <c r="W79" s="268"/>
      <c r="X79" s="258">
        <f t="shared" si="84"/>
        <v>0</v>
      </c>
      <c r="Y79" s="258">
        <v>0</v>
      </c>
      <c r="Z79" s="268"/>
      <c r="AA79" s="268"/>
      <c r="AB79" s="258">
        <f t="shared" si="87"/>
        <v>0</v>
      </c>
      <c r="AC79" s="258">
        <v>0</v>
      </c>
      <c r="AD79" s="268"/>
      <c r="AE79" s="268"/>
      <c r="AF79" s="258">
        <f t="shared" si="88"/>
        <v>0</v>
      </c>
      <c r="AG79" s="258">
        <v>0</v>
      </c>
      <c r="AH79" s="225" t="e">
        <f>+#REF!+#REF!+#REF!+#REF!+#REF!+#REF!+#REF!+#REF!+#REF!+#REF!+#REF!+#REF!</f>
        <v>#REF!</v>
      </c>
      <c r="AI79" s="225" t="e">
        <f>+#REF!+#REF!+#REF!+#REF!+#REF!+#REF!+#REF!+#REF!+#REF!+#REF!+#REF!+#REF!</f>
        <v>#REF!</v>
      </c>
    </row>
    <row r="80" spans="1:35" ht="20.100000000000001" customHeight="1" x14ac:dyDescent="0.55000000000000004">
      <c r="A80" s="233">
        <v>73</v>
      </c>
      <c r="B80" s="237" t="s">
        <v>272</v>
      </c>
      <c r="C80" s="235">
        <v>129</v>
      </c>
      <c r="D80" s="268"/>
      <c r="E80" s="269"/>
      <c r="F80" s="273"/>
      <c r="G80" s="268"/>
      <c r="H80" s="258">
        <f t="shared" si="89"/>
        <v>0</v>
      </c>
      <c r="I80" s="258">
        <f t="shared" ref="I80:I97" si="90">E80+G80-F80</f>
        <v>0</v>
      </c>
      <c r="J80" s="269">
        <v>1262.5999999999999</v>
      </c>
      <c r="K80" s="266"/>
      <c r="L80" s="258">
        <f t="shared" si="81"/>
        <v>1262.5999999999999</v>
      </c>
      <c r="M80" s="258">
        <v>0</v>
      </c>
      <c r="N80" s="268"/>
      <c r="O80" s="268"/>
      <c r="P80" s="258">
        <f t="shared" si="82"/>
        <v>1262.5999999999999</v>
      </c>
      <c r="Q80" s="258">
        <v>0</v>
      </c>
      <c r="R80" s="268">
        <v>1262.5999999999999</v>
      </c>
      <c r="S80" s="268"/>
      <c r="T80" s="258">
        <f t="shared" si="83"/>
        <v>2525.1999999999998</v>
      </c>
      <c r="U80" s="258">
        <v>0</v>
      </c>
      <c r="V80" s="268">
        <v>631.29999999999995</v>
      </c>
      <c r="W80" s="268"/>
      <c r="X80" s="258">
        <f t="shared" si="84"/>
        <v>3156.5</v>
      </c>
      <c r="Y80" s="258">
        <v>0</v>
      </c>
      <c r="Z80" s="268"/>
      <c r="AA80" s="268"/>
      <c r="AB80" s="258">
        <f t="shared" si="87"/>
        <v>3156.5</v>
      </c>
      <c r="AC80" s="258">
        <v>0</v>
      </c>
      <c r="AD80" s="268">
        <v>631.29999999999995</v>
      </c>
      <c r="AE80" s="268"/>
      <c r="AF80" s="258">
        <f t="shared" si="88"/>
        <v>3787.8</v>
      </c>
      <c r="AG80" s="258">
        <v>0</v>
      </c>
      <c r="AH80" s="225" t="e">
        <f>+#REF!+#REF!+#REF!+#REF!+#REF!+#REF!+#REF!+#REF!+#REF!+#REF!+#REF!+#REF!</f>
        <v>#REF!</v>
      </c>
      <c r="AI80" s="225" t="e">
        <f>+#REF!+#REF!+#REF!+#REF!+#REF!+#REF!+#REF!+#REF!+#REF!+#REF!+#REF!+#REF!</f>
        <v>#REF!</v>
      </c>
    </row>
    <row r="81" spans="1:35" ht="20.100000000000001" customHeight="1" x14ac:dyDescent="0.55000000000000004">
      <c r="A81" s="233">
        <v>74</v>
      </c>
      <c r="B81" s="234" t="s">
        <v>273</v>
      </c>
      <c r="C81" s="235">
        <v>147</v>
      </c>
      <c r="D81" s="269"/>
      <c r="E81" s="268"/>
      <c r="F81" s="268"/>
      <c r="G81" s="269"/>
      <c r="H81" s="258">
        <f t="shared" si="89"/>
        <v>0</v>
      </c>
      <c r="I81" s="258">
        <f t="shared" si="90"/>
        <v>0</v>
      </c>
      <c r="J81" s="268"/>
      <c r="K81" s="268"/>
      <c r="L81" s="258">
        <f t="shared" si="81"/>
        <v>0</v>
      </c>
      <c r="M81" s="258">
        <f>SUM(I81-J81+K81)</f>
        <v>0</v>
      </c>
      <c r="N81" s="268"/>
      <c r="O81" s="268"/>
      <c r="P81" s="258">
        <f t="shared" si="82"/>
        <v>0</v>
      </c>
      <c r="Q81" s="258">
        <f>SUM(M81-N81+O81)</f>
        <v>0</v>
      </c>
      <c r="R81" s="268"/>
      <c r="S81" s="268"/>
      <c r="T81" s="258">
        <f t="shared" si="83"/>
        <v>0</v>
      </c>
      <c r="U81" s="258">
        <f>SUM(Q81-R81+S81)</f>
        <v>0</v>
      </c>
      <c r="V81" s="268"/>
      <c r="W81" s="268"/>
      <c r="X81" s="258">
        <f t="shared" si="84"/>
        <v>0</v>
      </c>
      <c r="Y81" s="258">
        <f>SUM(U81-V81+W81)</f>
        <v>0</v>
      </c>
      <c r="Z81" s="268"/>
      <c r="AA81" s="268"/>
      <c r="AB81" s="258">
        <f t="shared" si="87"/>
        <v>0</v>
      </c>
      <c r="AC81" s="258">
        <f>SUM(Y81-Z81+AA81)</f>
        <v>0</v>
      </c>
      <c r="AD81" s="268"/>
      <c r="AE81" s="268"/>
      <c r="AF81" s="258">
        <f t="shared" si="88"/>
        <v>0</v>
      </c>
      <c r="AG81" s="258">
        <f>SUM(AC81-AD81+AE81)</f>
        <v>0</v>
      </c>
      <c r="AH81" s="225" t="e">
        <f>+#REF!+#REF!+#REF!+#REF!+#REF!+#REF!+#REF!+#REF!+#REF!+#REF!+#REF!+#REF!</f>
        <v>#REF!</v>
      </c>
      <c r="AI81" s="225" t="e">
        <f>+#REF!+#REF!+#REF!+#REF!+#REF!+#REF!+#REF!+#REF!+#REF!+#REF!+#REF!+#REF!</f>
        <v>#REF!</v>
      </c>
    </row>
    <row r="82" spans="1:35" ht="20.100000000000001" customHeight="1" x14ac:dyDescent="0.55000000000000004">
      <c r="A82" s="233">
        <v>75</v>
      </c>
      <c r="B82" s="236" t="s">
        <v>246</v>
      </c>
      <c r="C82" s="235"/>
      <c r="D82" s="268"/>
      <c r="E82" s="266"/>
      <c r="F82" s="268"/>
      <c r="G82" s="268"/>
      <c r="H82" s="258">
        <f t="shared" si="89"/>
        <v>0</v>
      </c>
      <c r="I82" s="258">
        <f t="shared" si="90"/>
        <v>0</v>
      </c>
      <c r="J82" s="269"/>
      <c r="K82" s="268"/>
      <c r="L82" s="258">
        <f t="shared" si="81"/>
        <v>0</v>
      </c>
      <c r="M82" s="258">
        <v>0</v>
      </c>
      <c r="N82" s="269"/>
      <c r="O82" s="269"/>
      <c r="P82" s="258">
        <f t="shared" si="82"/>
        <v>0</v>
      </c>
      <c r="Q82" s="258">
        <v>0</v>
      </c>
      <c r="R82" s="269">
        <v>200</v>
      </c>
      <c r="S82" s="268"/>
      <c r="T82" s="258">
        <f t="shared" si="83"/>
        <v>200</v>
      </c>
      <c r="U82" s="258">
        <v>0</v>
      </c>
      <c r="V82" s="269"/>
      <c r="W82" s="268"/>
      <c r="X82" s="258">
        <f t="shared" si="84"/>
        <v>200</v>
      </c>
      <c r="Y82" s="258">
        <v>0</v>
      </c>
      <c r="Z82" s="269"/>
      <c r="AA82" s="268"/>
      <c r="AB82" s="258">
        <f t="shared" si="87"/>
        <v>200</v>
      </c>
      <c r="AC82" s="258">
        <v>0</v>
      </c>
      <c r="AD82" s="269"/>
      <c r="AE82" s="268"/>
      <c r="AF82" s="258">
        <f t="shared" si="88"/>
        <v>200</v>
      </c>
      <c r="AG82" s="258">
        <v>0</v>
      </c>
      <c r="AH82" s="225" t="e">
        <f>+#REF!+#REF!+#REF!+#REF!+#REF!+#REF!+#REF!+#REF!+#REF!+#REF!+#REF!+#REF!</f>
        <v>#REF!</v>
      </c>
      <c r="AI82" s="225" t="e">
        <f>+#REF!+#REF!+#REF!+#REF!+#REF!+#REF!+#REF!+#REF!+#REF!+#REF!+#REF!+#REF!</f>
        <v>#REF!</v>
      </c>
    </row>
    <row r="83" spans="1:35" ht="20.100000000000001" customHeight="1" x14ac:dyDescent="0.55000000000000004">
      <c r="A83" s="233">
        <v>76</v>
      </c>
      <c r="B83" s="236" t="s">
        <v>85</v>
      </c>
      <c r="C83" s="235"/>
      <c r="D83" s="269"/>
      <c r="E83" s="268"/>
      <c r="F83" s="266"/>
      <c r="G83" s="268"/>
      <c r="H83" s="261">
        <f t="shared" si="89"/>
        <v>0</v>
      </c>
      <c r="I83" s="258">
        <f t="shared" si="90"/>
        <v>0</v>
      </c>
      <c r="J83" s="268"/>
      <c r="K83" s="268"/>
      <c r="L83" s="258">
        <f t="shared" si="81"/>
        <v>0</v>
      </c>
      <c r="M83" s="258"/>
      <c r="N83" s="266"/>
      <c r="O83" s="268"/>
      <c r="P83" s="258">
        <f t="shared" si="82"/>
        <v>0</v>
      </c>
      <c r="Q83" s="258"/>
      <c r="R83" s="268"/>
      <c r="S83" s="269"/>
      <c r="T83" s="258">
        <f t="shared" si="83"/>
        <v>0</v>
      </c>
      <c r="U83" s="258"/>
      <c r="V83" s="268"/>
      <c r="W83" s="269"/>
      <c r="X83" s="258">
        <f t="shared" si="84"/>
        <v>0</v>
      </c>
      <c r="Y83" s="258"/>
      <c r="Z83" s="268"/>
      <c r="AA83" s="269"/>
      <c r="AB83" s="258">
        <f t="shared" si="87"/>
        <v>0</v>
      </c>
      <c r="AC83" s="258"/>
      <c r="AD83" s="268"/>
      <c r="AE83" s="269"/>
      <c r="AF83" s="258">
        <f t="shared" si="88"/>
        <v>0</v>
      </c>
      <c r="AG83" s="258"/>
      <c r="AH83" s="225" t="e">
        <f>+#REF!+#REF!+#REF!+#REF!+#REF!+#REF!+#REF!+#REF!+#REF!+#REF!+#REF!+#REF!</f>
        <v>#REF!</v>
      </c>
      <c r="AI83" s="225" t="e">
        <f>+#REF!+#REF!+#REF!+#REF!+#REF!+#REF!+#REF!+#REF!+#REF!+#REF!+#REF!+#REF!</f>
        <v>#REF!</v>
      </c>
    </row>
    <row r="84" spans="1:35" ht="20.100000000000001" customHeight="1" x14ac:dyDescent="0.55000000000000004">
      <c r="A84" s="233">
        <v>77</v>
      </c>
      <c r="B84" s="236" t="s">
        <v>285</v>
      </c>
      <c r="C84" s="235"/>
      <c r="D84" s="266"/>
      <c r="E84" s="266"/>
      <c r="F84" s="266"/>
      <c r="G84" s="273"/>
      <c r="H84" s="279">
        <f t="shared" si="89"/>
        <v>0</v>
      </c>
      <c r="I84" s="258">
        <f t="shared" si="90"/>
        <v>0</v>
      </c>
      <c r="J84" s="268"/>
      <c r="K84" s="273"/>
      <c r="L84" s="258">
        <f t="shared" si="81"/>
        <v>0</v>
      </c>
      <c r="M84" s="258">
        <v>0</v>
      </c>
      <c r="N84" s="268"/>
      <c r="O84" s="268"/>
      <c r="P84" s="258">
        <f t="shared" si="82"/>
        <v>0</v>
      </c>
      <c r="Q84" s="258">
        <v>0</v>
      </c>
      <c r="R84" s="269">
        <f>14400+93.22</f>
        <v>14493.22</v>
      </c>
      <c r="S84" s="268"/>
      <c r="T84" s="258">
        <f t="shared" si="83"/>
        <v>14493.22</v>
      </c>
      <c r="U84" s="258">
        <v>0</v>
      </c>
      <c r="V84" s="269">
        <f>42.22+1504.11+1504.11</f>
        <v>3050.4399999999996</v>
      </c>
      <c r="W84" s="268"/>
      <c r="X84" s="258">
        <f t="shared" si="84"/>
        <v>17543.66</v>
      </c>
      <c r="Y84" s="258">
        <v>0</v>
      </c>
      <c r="Z84" s="269">
        <f>+AA31+AA57</f>
        <v>2601.0100000000002</v>
      </c>
      <c r="AA84" s="268"/>
      <c r="AB84" s="258">
        <f t="shared" si="87"/>
        <v>20144.669999999998</v>
      </c>
      <c r="AC84" s="258">
        <v>0</v>
      </c>
      <c r="AD84" s="269">
        <f>+AE31+AE57</f>
        <v>8788.2800000000007</v>
      </c>
      <c r="AE84" s="268"/>
      <c r="AF84" s="258">
        <f t="shared" si="88"/>
        <v>28932.949999999997</v>
      </c>
      <c r="AG84" s="258">
        <v>0</v>
      </c>
      <c r="AH84" s="225" t="e">
        <f>+#REF!+#REF!+#REF!+#REF!+#REF!+#REF!+#REF!+#REF!+#REF!+#REF!+#REF!+#REF!</f>
        <v>#REF!</v>
      </c>
      <c r="AI84" s="225" t="e">
        <f>+#REF!+#REF!+#REF!+#REF!+#REF!+#REF!+#REF!+#REF!+#REF!+#REF!+#REF!+#REF!</f>
        <v>#REF!</v>
      </c>
    </row>
    <row r="85" spans="1:35" ht="20.100000000000001" customHeight="1" x14ac:dyDescent="0.55000000000000004">
      <c r="A85" s="233">
        <v>78</v>
      </c>
      <c r="B85" s="236" t="s">
        <v>274</v>
      </c>
      <c r="C85" s="235"/>
      <c r="D85" s="266"/>
      <c r="E85" s="266"/>
      <c r="F85" s="268"/>
      <c r="G85" s="269"/>
      <c r="H85" s="258">
        <f t="shared" si="89"/>
        <v>0</v>
      </c>
      <c r="I85" s="258">
        <f t="shared" si="90"/>
        <v>0</v>
      </c>
      <c r="J85" s="268"/>
      <c r="K85" s="269"/>
      <c r="L85" s="258">
        <f t="shared" si="81"/>
        <v>0</v>
      </c>
      <c r="M85" s="258">
        <v>0</v>
      </c>
      <c r="N85" s="268"/>
      <c r="O85" s="268"/>
      <c r="P85" s="258">
        <f t="shared" si="82"/>
        <v>0</v>
      </c>
      <c r="Q85" s="258">
        <v>0</v>
      </c>
      <c r="R85" s="266"/>
      <c r="S85" s="273"/>
      <c r="T85" s="258">
        <f t="shared" si="83"/>
        <v>0</v>
      </c>
      <c r="U85" s="258">
        <v>0</v>
      </c>
      <c r="V85" s="266"/>
      <c r="W85" s="273"/>
      <c r="X85" s="258">
        <f t="shared" si="84"/>
        <v>0</v>
      </c>
      <c r="Y85" s="258">
        <v>0</v>
      </c>
      <c r="Z85" s="266"/>
      <c r="AA85" s="273"/>
      <c r="AB85" s="258">
        <f t="shared" si="87"/>
        <v>0</v>
      </c>
      <c r="AC85" s="258">
        <v>0</v>
      </c>
      <c r="AD85" s="266"/>
      <c r="AE85" s="273"/>
      <c r="AF85" s="258">
        <f t="shared" si="88"/>
        <v>0</v>
      </c>
      <c r="AG85" s="258">
        <v>0</v>
      </c>
      <c r="AH85" s="225" t="e">
        <f>+#REF!+#REF!+#REF!+#REF!+#REF!+#REF!+#REF!+#REF!+#REF!+#REF!+#REF!+#REF!</f>
        <v>#REF!</v>
      </c>
      <c r="AI85" s="225" t="e">
        <f>+#REF!+#REF!+#REF!+#REF!+#REF!+#REF!+#REF!+#REF!+#REF!+#REF!+#REF!+#REF!</f>
        <v>#REF!</v>
      </c>
    </row>
    <row r="86" spans="1:35" ht="20.100000000000001" customHeight="1" x14ac:dyDescent="0.55000000000000004">
      <c r="A86" s="233">
        <v>79</v>
      </c>
      <c r="B86" s="236" t="s">
        <v>287</v>
      </c>
      <c r="C86" s="235"/>
      <c r="D86" s="268"/>
      <c r="E86" s="266"/>
      <c r="F86" s="269"/>
      <c r="G86" s="268"/>
      <c r="H86" s="258">
        <f t="shared" si="89"/>
        <v>0</v>
      </c>
      <c r="I86" s="258">
        <f t="shared" si="90"/>
        <v>0</v>
      </c>
      <c r="J86" s="269"/>
      <c r="K86" s="268"/>
      <c r="L86" s="258">
        <f t="shared" si="81"/>
        <v>0</v>
      </c>
      <c r="M86" s="258"/>
      <c r="N86" s="268"/>
      <c r="O86" s="268"/>
      <c r="P86" s="258">
        <f t="shared" si="82"/>
        <v>0</v>
      </c>
      <c r="Q86" s="258"/>
      <c r="R86" s="268"/>
      <c r="S86" s="269"/>
      <c r="T86" s="258">
        <f t="shared" si="83"/>
        <v>0</v>
      </c>
      <c r="U86" s="258"/>
      <c r="V86" s="268"/>
      <c r="W86" s="269"/>
      <c r="X86" s="258">
        <f t="shared" si="84"/>
        <v>0</v>
      </c>
      <c r="Y86" s="258"/>
      <c r="Z86" s="268"/>
      <c r="AA86" s="269"/>
      <c r="AB86" s="258">
        <f t="shared" si="87"/>
        <v>0</v>
      </c>
      <c r="AC86" s="258"/>
      <c r="AD86" s="268"/>
      <c r="AE86" s="269"/>
      <c r="AF86" s="258">
        <f t="shared" si="88"/>
        <v>0</v>
      </c>
      <c r="AG86" s="258"/>
      <c r="AH86" s="225" t="e">
        <f>+#REF!+#REF!+#REF!+#REF!+#REF!+#REF!+#REF!+#REF!+#REF!+#REF!+#REF!+#REF!</f>
        <v>#REF!</v>
      </c>
      <c r="AI86" s="225"/>
    </row>
    <row r="87" spans="1:35" ht="20.100000000000001" customHeight="1" x14ac:dyDescent="0.55000000000000004">
      <c r="A87" s="233">
        <v>80</v>
      </c>
      <c r="B87" s="237" t="s">
        <v>275</v>
      </c>
      <c r="C87" s="235">
        <v>133</v>
      </c>
      <c r="D87" s="269"/>
      <c r="E87" s="266"/>
      <c r="F87" s="268"/>
      <c r="G87" s="266"/>
      <c r="H87" s="258">
        <f t="shared" si="89"/>
        <v>0</v>
      </c>
      <c r="I87" s="258">
        <f t="shared" si="90"/>
        <v>0</v>
      </c>
      <c r="J87" s="268"/>
      <c r="K87" s="266"/>
      <c r="L87" s="258">
        <f t="shared" si="81"/>
        <v>0</v>
      </c>
      <c r="M87" s="258">
        <v>0</v>
      </c>
      <c r="N87" s="268"/>
      <c r="O87" s="268"/>
      <c r="P87" s="258">
        <f t="shared" si="82"/>
        <v>0</v>
      </c>
      <c r="Q87" s="258">
        <v>0</v>
      </c>
      <c r="R87" s="266"/>
      <c r="S87" s="266"/>
      <c r="T87" s="258">
        <f t="shared" si="83"/>
        <v>0</v>
      </c>
      <c r="U87" s="258">
        <v>0</v>
      </c>
      <c r="V87" s="266"/>
      <c r="W87" s="266"/>
      <c r="X87" s="258">
        <f t="shared" si="84"/>
        <v>0</v>
      </c>
      <c r="Y87" s="258">
        <v>0</v>
      </c>
      <c r="Z87" s="266"/>
      <c r="AA87" s="266"/>
      <c r="AB87" s="258">
        <f t="shared" si="87"/>
        <v>0</v>
      </c>
      <c r="AC87" s="258">
        <v>0</v>
      </c>
      <c r="AD87" s="266"/>
      <c r="AE87" s="266"/>
      <c r="AF87" s="258">
        <f t="shared" si="88"/>
        <v>0</v>
      </c>
      <c r="AG87" s="258">
        <v>0</v>
      </c>
      <c r="AH87" s="225" t="e">
        <f>+#REF!+#REF!+#REF!+#REF!+#REF!+#REF!+#REF!+#REF!+#REF!+#REF!+#REF!+#REF!</f>
        <v>#REF!</v>
      </c>
      <c r="AI87" s="225" t="e">
        <f>+#REF!+#REF!+#REF!+#REF!+#REF!+#REF!+#REF!+#REF!+#REF!+#REF!+#REF!+#REF!</f>
        <v>#REF!</v>
      </c>
    </row>
    <row r="88" spans="1:35" ht="20.100000000000001" customHeight="1" x14ac:dyDescent="0.55000000000000004">
      <c r="A88" s="233">
        <v>81</v>
      </c>
      <c r="B88" s="237" t="s">
        <v>276</v>
      </c>
      <c r="C88" s="235">
        <v>134</v>
      </c>
      <c r="D88" s="268"/>
      <c r="E88" s="268"/>
      <c r="F88" s="268"/>
      <c r="G88" s="266"/>
      <c r="H88" s="279">
        <f t="shared" si="89"/>
        <v>0</v>
      </c>
      <c r="I88" s="258">
        <f t="shared" si="90"/>
        <v>0</v>
      </c>
      <c r="J88" s="268"/>
      <c r="K88" s="268"/>
      <c r="L88" s="258">
        <f t="shared" si="81"/>
        <v>0</v>
      </c>
      <c r="M88" s="258">
        <f>SUM(I88+J88-K88)</f>
        <v>0</v>
      </c>
      <c r="N88" s="268"/>
      <c r="O88" s="268"/>
      <c r="P88" s="258">
        <f t="shared" si="82"/>
        <v>0</v>
      </c>
      <c r="Q88" s="258">
        <f>SUM(M88+N88-O88)</f>
        <v>0</v>
      </c>
      <c r="R88" s="266"/>
      <c r="S88" s="266"/>
      <c r="T88" s="258">
        <f t="shared" si="83"/>
        <v>0</v>
      </c>
      <c r="U88" s="258">
        <f>SUM(Q88+R88-S88)</f>
        <v>0</v>
      </c>
      <c r="V88" s="266"/>
      <c r="W88" s="266"/>
      <c r="X88" s="258">
        <f t="shared" si="84"/>
        <v>0</v>
      </c>
      <c r="Y88" s="258">
        <f>SUM(U88+V88-W88)</f>
        <v>0</v>
      </c>
      <c r="Z88" s="266"/>
      <c r="AA88" s="266"/>
      <c r="AB88" s="258">
        <f t="shared" si="87"/>
        <v>0</v>
      </c>
      <c r="AC88" s="258">
        <f>SUM(Y88+Z88-AA88)</f>
        <v>0</v>
      </c>
      <c r="AD88" s="266"/>
      <c r="AE88" s="266"/>
      <c r="AF88" s="258">
        <f t="shared" si="88"/>
        <v>0</v>
      </c>
      <c r="AG88" s="258">
        <f>SUM(AC88+AD88-AE88)</f>
        <v>0</v>
      </c>
      <c r="AH88" s="225" t="e">
        <f>+#REF!+#REF!+#REF!+#REF!+#REF!+#REF!+#REF!+#REF!+#REF!+#REF!+#REF!+#REF!</f>
        <v>#REF!</v>
      </c>
      <c r="AI88" s="225" t="e">
        <f>+#REF!+#REF!+#REF!+#REF!+#REF!+#REF!+#REF!+#REF!+#REF!+#REF!+#REF!+#REF!</f>
        <v>#REF!</v>
      </c>
    </row>
    <row r="89" spans="1:35" ht="20.100000000000001" customHeight="1" x14ac:dyDescent="0.55000000000000004">
      <c r="A89" s="233">
        <v>82</v>
      </c>
      <c r="B89" s="234" t="s">
        <v>277</v>
      </c>
      <c r="C89" s="235">
        <v>135</v>
      </c>
      <c r="D89" s="269"/>
      <c r="E89" s="266"/>
      <c r="F89" s="268"/>
      <c r="G89" s="266"/>
      <c r="H89" s="258">
        <f t="shared" si="89"/>
        <v>0</v>
      </c>
      <c r="I89" s="258">
        <f t="shared" si="90"/>
        <v>0</v>
      </c>
      <c r="J89" s="268"/>
      <c r="K89" s="269"/>
      <c r="L89" s="258">
        <f t="shared" si="81"/>
        <v>0</v>
      </c>
      <c r="M89" s="258">
        <f>SUM(I89+J89-K89)</f>
        <v>0</v>
      </c>
      <c r="N89" s="268"/>
      <c r="O89" s="268"/>
      <c r="P89" s="258">
        <f t="shared" si="82"/>
        <v>0</v>
      </c>
      <c r="Q89" s="258">
        <f>SUM(M89+N89-O89)</f>
        <v>0</v>
      </c>
      <c r="R89" s="266"/>
      <c r="S89" s="266"/>
      <c r="T89" s="258">
        <f t="shared" si="83"/>
        <v>0</v>
      </c>
      <c r="U89" s="258">
        <f>SUM(Q89+R89-S89)</f>
        <v>0</v>
      </c>
      <c r="V89" s="266"/>
      <c r="W89" s="266"/>
      <c r="X89" s="258">
        <f t="shared" si="84"/>
        <v>0</v>
      </c>
      <c r="Y89" s="258">
        <f>SUM(U89+V89-W89)</f>
        <v>0</v>
      </c>
      <c r="Z89" s="266"/>
      <c r="AA89" s="266"/>
      <c r="AB89" s="258">
        <f t="shared" si="87"/>
        <v>0</v>
      </c>
      <c r="AC89" s="258">
        <f>SUM(Y89+Z89-AA89)</f>
        <v>0</v>
      </c>
      <c r="AD89" s="266"/>
      <c r="AE89" s="266"/>
      <c r="AF89" s="258">
        <f t="shared" si="88"/>
        <v>0</v>
      </c>
      <c r="AG89" s="258">
        <f>SUM(AC89+AD89-AE89)</f>
        <v>0</v>
      </c>
      <c r="AH89" s="225" t="e">
        <f>+#REF!+#REF!+#REF!+#REF!+#REF!+#REF!+#REF!+#REF!+#REF!+#REF!+#REF!+#REF!</f>
        <v>#REF!</v>
      </c>
      <c r="AI89" s="225" t="e">
        <f>+#REF!+#REF!+#REF!+#REF!+#REF!+#REF!+#REF!+#REF!+#REF!+#REF!+#REF!+#REF!</f>
        <v>#REF!</v>
      </c>
    </row>
    <row r="90" spans="1:35" ht="20.100000000000001" customHeight="1" x14ac:dyDescent="0.55000000000000004">
      <c r="A90" s="233">
        <v>83</v>
      </c>
      <c r="B90" s="236" t="s">
        <v>278</v>
      </c>
      <c r="C90" s="235">
        <v>136</v>
      </c>
      <c r="D90" s="266"/>
      <c r="E90" s="268"/>
      <c r="F90" s="268"/>
      <c r="G90" s="266"/>
      <c r="H90" s="279">
        <f t="shared" si="89"/>
        <v>0</v>
      </c>
      <c r="I90" s="258">
        <f t="shared" si="90"/>
        <v>0</v>
      </c>
      <c r="J90" s="268"/>
      <c r="K90" s="268"/>
      <c r="L90" s="258">
        <v>0</v>
      </c>
      <c r="M90" s="258">
        <f>+I90-J90+K90</f>
        <v>0</v>
      </c>
      <c r="N90" s="269"/>
      <c r="O90" s="269"/>
      <c r="P90" s="258">
        <v>0</v>
      </c>
      <c r="Q90" s="258">
        <f>+M90-N90+O90</f>
        <v>0</v>
      </c>
      <c r="R90" s="268"/>
      <c r="S90" s="268"/>
      <c r="T90" s="258">
        <v>0</v>
      </c>
      <c r="U90" s="258">
        <f>+Q90-R90+S90</f>
        <v>0</v>
      </c>
      <c r="V90" s="268"/>
      <c r="W90" s="268"/>
      <c r="X90" s="258">
        <v>0</v>
      </c>
      <c r="Y90" s="258">
        <f>+U90-V90+W90</f>
        <v>0</v>
      </c>
      <c r="Z90" s="268"/>
      <c r="AA90" s="268"/>
      <c r="AB90" s="258">
        <v>0</v>
      </c>
      <c r="AC90" s="258">
        <f>+Y90-Z90+AA90</f>
        <v>0</v>
      </c>
      <c r="AD90" s="268"/>
      <c r="AE90" s="268"/>
      <c r="AF90" s="258">
        <v>0</v>
      </c>
      <c r="AG90" s="258">
        <f>+AC90-AD90+AE90</f>
        <v>0</v>
      </c>
      <c r="AH90" s="225" t="e">
        <f>+#REF!+#REF!+#REF!+#REF!+#REF!+#REF!+#REF!+#REF!+#REF!+#REF!+#REF!+#REF!</f>
        <v>#REF!</v>
      </c>
      <c r="AI90" s="225" t="e">
        <f>+#REF!+#REF!+#REF!+#REF!+#REF!+#REF!+#REF!+#REF!+#REF!+#REF!+#REF!+#REF!</f>
        <v>#REF!</v>
      </c>
    </row>
    <row r="91" spans="1:35" ht="20.100000000000001" customHeight="1" x14ac:dyDescent="0.55000000000000004">
      <c r="A91" s="233">
        <v>84</v>
      </c>
      <c r="B91" s="237" t="s">
        <v>279</v>
      </c>
      <c r="C91" s="235"/>
      <c r="D91" s="266"/>
      <c r="E91" s="266"/>
      <c r="F91" s="268"/>
      <c r="G91" s="266"/>
      <c r="H91" s="258">
        <f t="shared" si="89"/>
        <v>0</v>
      </c>
      <c r="I91" s="258">
        <f t="shared" si="90"/>
        <v>0</v>
      </c>
      <c r="J91" s="273"/>
      <c r="K91" s="268"/>
      <c r="L91" s="258">
        <f t="shared" ref="L91:L96" si="91">SUM(H91+J91-K91)</f>
        <v>0</v>
      </c>
      <c r="M91" s="258">
        <f>SUM(I91-J91+K91)</f>
        <v>0</v>
      </c>
      <c r="N91" s="268"/>
      <c r="O91" s="266"/>
      <c r="P91" s="258">
        <f t="shared" ref="P91:P96" si="92">SUM(L91+N91-O91)</f>
        <v>0</v>
      </c>
      <c r="Q91" s="258">
        <f>SUM(M91-N91+O91)</f>
        <v>0</v>
      </c>
      <c r="R91" s="269"/>
      <c r="S91" s="269"/>
      <c r="T91" s="258">
        <f t="shared" ref="T91:T96" si="93">SUM(P91+R91-S91)</f>
        <v>0</v>
      </c>
      <c r="U91" s="258">
        <f>SUM(Q91-R91+S91)</f>
        <v>0</v>
      </c>
      <c r="V91" s="269"/>
      <c r="W91" s="269"/>
      <c r="X91" s="258">
        <f t="shared" ref="X91:X96" si="94">SUM(T91+V91-W91)</f>
        <v>0</v>
      </c>
      <c r="Y91" s="258">
        <f>SUM(U91-V91+W91)</f>
        <v>0</v>
      </c>
      <c r="Z91" s="269"/>
      <c r="AA91" s="269"/>
      <c r="AB91" s="258">
        <f t="shared" ref="AB91:AB96" si="95">SUM(X91+Z91-AA91)</f>
        <v>0</v>
      </c>
      <c r="AC91" s="258">
        <f>SUM(Y91-Z91+AA91)</f>
        <v>0</v>
      </c>
      <c r="AD91" s="269"/>
      <c r="AE91" s="269"/>
      <c r="AF91" s="258">
        <f t="shared" ref="AF91:AF96" si="96">SUM(AB91+AD91-AE91)</f>
        <v>0</v>
      </c>
      <c r="AG91" s="258">
        <f>SUM(AC91-AD91+AE91)</f>
        <v>0</v>
      </c>
      <c r="AH91" s="225" t="e">
        <f>+#REF!+#REF!+#REF!+#REF!+#REF!+#REF!+#REF!+#REF!+#REF!+#REF!+#REF!+#REF!</f>
        <v>#REF!</v>
      </c>
      <c r="AI91" s="225" t="e">
        <f>+#REF!+#REF!+#REF!+#REF!+#REF!+#REF!+#REF!+#REF!+#REF!+#REF!+#REF!+#REF!</f>
        <v>#REF!</v>
      </c>
    </row>
    <row r="92" spans="1:35" ht="20.100000000000001" customHeight="1" x14ac:dyDescent="0.55000000000000004">
      <c r="A92" s="233">
        <v>85</v>
      </c>
      <c r="B92" s="234" t="s">
        <v>280</v>
      </c>
      <c r="C92" s="235"/>
      <c r="D92" s="266"/>
      <c r="E92" s="266"/>
      <c r="F92" s="273"/>
      <c r="G92" s="266"/>
      <c r="H92" s="258">
        <f t="shared" si="89"/>
        <v>0</v>
      </c>
      <c r="I92" s="258">
        <f t="shared" si="90"/>
        <v>0</v>
      </c>
      <c r="J92" s="269"/>
      <c r="K92" s="269"/>
      <c r="L92" s="258">
        <f t="shared" si="91"/>
        <v>0</v>
      </c>
      <c r="M92" s="258">
        <f>SUM(I92+J92-K92)</f>
        <v>0</v>
      </c>
      <c r="N92" s="266"/>
      <c r="O92" s="266"/>
      <c r="P92" s="258">
        <f t="shared" si="92"/>
        <v>0</v>
      </c>
      <c r="Q92" s="258">
        <f>SUM(M92+N92-O92)</f>
        <v>0</v>
      </c>
      <c r="R92" s="268"/>
      <c r="S92" s="266"/>
      <c r="T92" s="258">
        <f t="shared" si="93"/>
        <v>0</v>
      </c>
      <c r="U92" s="258">
        <f>SUM(Q92+R92-S92)</f>
        <v>0</v>
      </c>
      <c r="V92" s="268"/>
      <c r="W92" s="266"/>
      <c r="X92" s="258">
        <f t="shared" si="94"/>
        <v>0</v>
      </c>
      <c r="Y92" s="258">
        <f>SUM(U92+V92-W92)</f>
        <v>0</v>
      </c>
      <c r="Z92" s="268"/>
      <c r="AA92" s="266"/>
      <c r="AB92" s="258">
        <f t="shared" si="95"/>
        <v>0</v>
      </c>
      <c r="AC92" s="258">
        <f>SUM(Y92+Z92-AA92)</f>
        <v>0</v>
      </c>
      <c r="AD92" s="268"/>
      <c r="AE92" s="266"/>
      <c r="AF92" s="258">
        <f t="shared" si="96"/>
        <v>0</v>
      </c>
      <c r="AG92" s="258">
        <f>SUM(AC92+AD92-AE92)</f>
        <v>0</v>
      </c>
      <c r="AH92" s="225" t="e">
        <f>+#REF!+#REF!+#REF!+#REF!+#REF!+#REF!+#REF!+#REF!+#REF!+#REF!+#REF!+#REF!</f>
        <v>#REF!</v>
      </c>
      <c r="AI92" s="225" t="e">
        <f>+#REF!+#REF!+#REF!+#REF!+#REF!+#REF!+#REF!+#REF!+#REF!+#REF!+#REF!+#REF!</f>
        <v>#REF!</v>
      </c>
    </row>
    <row r="93" spans="1:35" ht="20.100000000000001" customHeight="1" x14ac:dyDescent="0.55000000000000004">
      <c r="A93" s="233">
        <v>86</v>
      </c>
      <c r="B93" s="237" t="s">
        <v>281</v>
      </c>
      <c r="C93" s="235">
        <v>139</v>
      </c>
      <c r="D93" s="268"/>
      <c r="E93" s="268"/>
      <c r="F93" s="269"/>
      <c r="G93" s="266"/>
      <c r="H93" s="258">
        <f t="shared" si="89"/>
        <v>0</v>
      </c>
      <c r="I93" s="258">
        <f t="shared" si="90"/>
        <v>0</v>
      </c>
      <c r="J93" s="268"/>
      <c r="K93" s="268"/>
      <c r="L93" s="258">
        <f t="shared" si="91"/>
        <v>0</v>
      </c>
      <c r="M93" s="258">
        <f>SUM(I93+K93-L93)</f>
        <v>0</v>
      </c>
      <c r="N93" s="268"/>
      <c r="O93" s="266"/>
      <c r="P93" s="258">
        <f t="shared" si="92"/>
        <v>0</v>
      </c>
      <c r="Q93" s="258">
        <f>SUM(M93+O93-P93)</f>
        <v>0</v>
      </c>
      <c r="R93" s="273"/>
      <c r="S93" s="266"/>
      <c r="T93" s="258">
        <f t="shared" si="93"/>
        <v>0</v>
      </c>
      <c r="U93" s="258">
        <f>SUM(Q93+S93-T93)</f>
        <v>0</v>
      </c>
      <c r="V93" s="273"/>
      <c r="W93" s="266"/>
      <c r="X93" s="258">
        <f t="shared" si="94"/>
        <v>0</v>
      </c>
      <c r="Y93" s="258">
        <f>SUM(U93+W93-X93)</f>
        <v>0</v>
      </c>
      <c r="Z93" s="273"/>
      <c r="AA93" s="266"/>
      <c r="AB93" s="258">
        <f t="shared" si="95"/>
        <v>0</v>
      </c>
      <c r="AC93" s="258">
        <f>SUM(Y93+AA93-AB93)</f>
        <v>0</v>
      </c>
      <c r="AD93" s="273"/>
      <c r="AE93" s="266"/>
      <c r="AF93" s="258">
        <f t="shared" si="96"/>
        <v>0</v>
      </c>
      <c r="AG93" s="258">
        <f>SUM(AC93+AE93-AF93)</f>
        <v>0</v>
      </c>
      <c r="AH93" s="225" t="e">
        <f>+#REF!+#REF!+#REF!+#REF!+#REF!+#REF!+#REF!+#REF!+#REF!+#REF!+#REF!+#REF!</f>
        <v>#REF!</v>
      </c>
      <c r="AI93" s="225" t="e">
        <f>+#REF!+#REF!+#REF!+#REF!+#REF!+#REF!+#REF!+#REF!+#REF!+#REF!+#REF!+#REF!</f>
        <v>#REF!</v>
      </c>
    </row>
    <row r="94" spans="1:35" ht="20.100000000000001" customHeight="1" x14ac:dyDescent="0.55000000000000004">
      <c r="A94" s="233">
        <v>87</v>
      </c>
      <c r="B94" s="234" t="s">
        <v>282</v>
      </c>
      <c r="C94" s="235"/>
      <c r="D94" s="273"/>
      <c r="E94" s="269"/>
      <c r="F94" s="268"/>
      <c r="G94" s="266"/>
      <c r="H94" s="258">
        <f t="shared" si="89"/>
        <v>0</v>
      </c>
      <c r="I94" s="258">
        <f t="shared" si="90"/>
        <v>0</v>
      </c>
      <c r="J94" s="268"/>
      <c r="K94" s="273"/>
      <c r="L94" s="258">
        <f t="shared" si="91"/>
        <v>0</v>
      </c>
      <c r="M94" s="258">
        <f>SUM(I94+J94-K94)</f>
        <v>0</v>
      </c>
      <c r="N94" s="268"/>
      <c r="O94" s="268"/>
      <c r="P94" s="258">
        <f t="shared" si="92"/>
        <v>0</v>
      </c>
      <c r="Q94" s="258">
        <f>SUM(M94+N94-O94)</f>
        <v>0</v>
      </c>
      <c r="R94" s="273"/>
      <c r="S94" s="268"/>
      <c r="T94" s="258">
        <f t="shared" si="93"/>
        <v>0</v>
      </c>
      <c r="U94" s="258">
        <f>SUM(Q94+R94-S94)</f>
        <v>0</v>
      </c>
      <c r="V94" s="273"/>
      <c r="W94" s="268"/>
      <c r="X94" s="258">
        <f t="shared" si="94"/>
        <v>0</v>
      </c>
      <c r="Y94" s="258">
        <f>SUM(U94+V94-W94)</f>
        <v>0</v>
      </c>
      <c r="Z94" s="273"/>
      <c r="AA94" s="268"/>
      <c r="AB94" s="258">
        <f t="shared" si="95"/>
        <v>0</v>
      </c>
      <c r="AC94" s="258">
        <f>SUM(Y94+Z94-AA94)</f>
        <v>0</v>
      </c>
      <c r="AD94" s="273"/>
      <c r="AE94" s="268"/>
      <c r="AF94" s="258">
        <f t="shared" si="96"/>
        <v>0</v>
      </c>
      <c r="AG94" s="258">
        <f>SUM(AC94+AD94-AE94)</f>
        <v>0</v>
      </c>
      <c r="AH94" s="225" t="e">
        <f>+#REF!+#REF!+#REF!+#REF!+#REF!+#REF!+#REF!+#REF!+#REF!+#REF!+#REF!+#REF!</f>
        <v>#REF!</v>
      </c>
      <c r="AI94" s="225" t="e">
        <f>+#REF!+#REF!+#REF!+#REF!+#REF!+#REF!+#REF!+#REF!+#REF!+#REF!+#REF!+#REF!</f>
        <v>#REF!</v>
      </c>
    </row>
    <row r="95" spans="1:35" ht="20.100000000000001" customHeight="1" x14ac:dyDescent="0.55000000000000004">
      <c r="A95" s="233">
        <v>88</v>
      </c>
      <c r="B95" s="242" t="s">
        <v>138</v>
      </c>
      <c r="C95" s="235">
        <v>141</v>
      </c>
      <c r="D95" s="269"/>
      <c r="E95" s="266"/>
      <c r="F95" s="268"/>
      <c r="G95" s="266"/>
      <c r="H95" s="258">
        <f t="shared" si="89"/>
        <v>0</v>
      </c>
      <c r="I95" s="258">
        <f t="shared" si="90"/>
        <v>0</v>
      </c>
      <c r="J95" s="268"/>
      <c r="K95" s="273"/>
      <c r="L95" s="258">
        <f t="shared" si="91"/>
        <v>0</v>
      </c>
      <c r="M95" s="258">
        <f>SUM(I95-J95+K95)</f>
        <v>0</v>
      </c>
      <c r="N95" s="268"/>
      <c r="O95" s="269"/>
      <c r="P95" s="258">
        <f t="shared" si="92"/>
        <v>0</v>
      </c>
      <c r="Q95" s="258">
        <f>SUM(M95-N95+O95)</f>
        <v>0</v>
      </c>
      <c r="R95" s="269"/>
      <c r="S95" s="269"/>
      <c r="T95" s="258">
        <f t="shared" si="93"/>
        <v>0</v>
      </c>
      <c r="U95" s="258">
        <f>SUM(Q95-R95+S95)</f>
        <v>0</v>
      </c>
      <c r="V95" s="269"/>
      <c r="W95" s="269"/>
      <c r="X95" s="258">
        <f t="shared" si="94"/>
        <v>0</v>
      </c>
      <c r="Y95" s="258">
        <f>SUM(U95-V95+W95)</f>
        <v>0</v>
      </c>
      <c r="Z95" s="269"/>
      <c r="AA95" s="269"/>
      <c r="AB95" s="258">
        <f t="shared" si="95"/>
        <v>0</v>
      </c>
      <c r="AC95" s="258">
        <f>SUM(Y95-Z95+AA95)</f>
        <v>0</v>
      </c>
      <c r="AD95" s="269"/>
      <c r="AE95" s="269"/>
      <c r="AF95" s="258">
        <f t="shared" si="96"/>
        <v>0</v>
      </c>
      <c r="AG95" s="258">
        <f>SUM(AC95-AD95+AE95)</f>
        <v>0</v>
      </c>
      <c r="AH95" s="225" t="e">
        <f>+#REF!+#REF!+#REF!+#REF!+#REF!+#REF!+#REF!+#REF!+#REF!+#REF!+#REF!+#REF!</f>
        <v>#REF!</v>
      </c>
      <c r="AI95" s="225" t="e">
        <f>+#REF!+#REF!+#REF!+#REF!+#REF!+#REF!+#REF!+#REF!+#REF!+#REF!+#REF!+#REF!</f>
        <v>#REF!</v>
      </c>
    </row>
    <row r="96" spans="1:35" ht="20.100000000000001" customHeight="1" x14ac:dyDescent="0.55000000000000004">
      <c r="A96" s="233">
        <v>89</v>
      </c>
      <c r="B96" s="243" t="s">
        <v>11</v>
      </c>
      <c r="C96" s="235">
        <v>142</v>
      </c>
      <c r="D96" s="266"/>
      <c r="E96" s="266"/>
      <c r="F96" s="268"/>
      <c r="G96" s="266"/>
      <c r="H96" s="258">
        <f t="shared" si="89"/>
        <v>0</v>
      </c>
      <c r="I96" s="258">
        <f t="shared" si="90"/>
        <v>0</v>
      </c>
      <c r="J96" s="269"/>
      <c r="K96" s="273"/>
      <c r="L96" s="259">
        <f t="shared" si="91"/>
        <v>0</v>
      </c>
      <c r="M96" s="258">
        <v>0</v>
      </c>
      <c r="N96" s="269"/>
      <c r="O96" s="268"/>
      <c r="P96" s="259">
        <f t="shared" si="92"/>
        <v>0</v>
      </c>
      <c r="Q96" s="259">
        <v>0</v>
      </c>
      <c r="R96" s="268"/>
      <c r="S96" s="268"/>
      <c r="T96" s="258">
        <f t="shared" si="93"/>
        <v>0</v>
      </c>
      <c r="U96" s="258">
        <v>0</v>
      </c>
      <c r="V96" s="268"/>
      <c r="W96" s="268"/>
      <c r="X96" s="258">
        <f t="shared" si="94"/>
        <v>0</v>
      </c>
      <c r="Y96" s="258">
        <v>0</v>
      </c>
      <c r="Z96" s="268"/>
      <c r="AA96" s="268"/>
      <c r="AB96" s="258">
        <f t="shared" si="95"/>
        <v>0</v>
      </c>
      <c r="AC96" s="258">
        <v>0</v>
      </c>
      <c r="AD96" s="268"/>
      <c r="AE96" s="268"/>
      <c r="AF96" s="258">
        <f t="shared" si="96"/>
        <v>0</v>
      </c>
      <c r="AG96" s="258">
        <v>0</v>
      </c>
      <c r="AH96" s="225" t="e">
        <f>+#REF!+#REF!+#REF!+#REF!+#REF!+#REF!+#REF!+#REF!+#REF!+#REF!+#REF!+#REF!</f>
        <v>#REF!</v>
      </c>
      <c r="AI96" s="225" t="e">
        <f>+#REF!+#REF!+#REF!+#REF!+#REF!+#REF!+#REF!+#REF!+#REF!+#REF!+#REF!+#REF!</f>
        <v>#REF!</v>
      </c>
    </row>
    <row r="97" spans="1:35" ht="20.100000000000001" customHeight="1" x14ac:dyDescent="0.55000000000000004">
      <c r="A97" s="233">
        <v>90</v>
      </c>
      <c r="B97" s="244" t="s">
        <v>283</v>
      </c>
      <c r="C97" s="245"/>
      <c r="D97" s="265"/>
      <c r="E97" s="265"/>
      <c r="F97" s="265"/>
      <c r="G97" s="265"/>
      <c r="H97" s="282">
        <f t="shared" si="89"/>
        <v>0</v>
      </c>
      <c r="I97" s="258">
        <f t="shared" si="90"/>
        <v>0</v>
      </c>
      <c r="J97" s="265"/>
      <c r="K97" s="267"/>
      <c r="L97" s="41">
        <f t="shared" ref="L97" si="97">H97+J97-K97</f>
        <v>0</v>
      </c>
      <c r="M97" s="66"/>
      <c r="N97" s="265"/>
      <c r="O97" s="267"/>
      <c r="P97" s="41">
        <f t="shared" ref="P97" si="98">L97+N97-O97</f>
        <v>0</v>
      </c>
      <c r="Q97" s="41"/>
      <c r="R97" s="267"/>
      <c r="S97" s="267"/>
      <c r="T97" s="66">
        <f t="shared" ref="T97" si="99">P97+R97-S97</f>
        <v>0</v>
      </c>
      <c r="U97" s="66"/>
      <c r="V97" s="267"/>
      <c r="W97" s="267"/>
      <c r="X97" s="66">
        <f t="shared" ref="X97" si="100">T97+V97-W97</f>
        <v>0</v>
      </c>
      <c r="Y97" s="66"/>
      <c r="Z97" s="267"/>
      <c r="AA97" s="267"/>
      <c r="AB97" s="66">
        <f t="shared" ref="AB97" si="101">X97+Z97-AA97</f>
        <v>0</v>
      </c>
      <c r="AC97" s="66"/>
      <c r="AD97" s="267"/>
      <c r="AE97" s="267"/>
      <c r="AF97" s="66">
        <f t="shared" ref="AF97" si="102">AB97+AD97-AE97</f>
        <v>0</v>
      </c>
      <c r="AG97" s="66"/>
      <c r="AH97" s="225" t="e">
        <f>+#REF!+#REF!+#REF!+#REF!+#REF!+#REF!+#REF!+#REF!+#REF!+#REF!+#REF!+#REF!</f>
        <v>#REF!</v>
      </c>
      <c r="AI97" s="225" t="e">
        <f>+#REF!+#REF!+#REF!+#REF!+#REF!+#REF!+#REF!+#REF!+#REF!+#REF!+#REF!+#REF!</f>
        <v>#REF!</v>
      </c>
    </row>
    <row r="98" spans="1:35" s="257" customFormat="1" ht="20.100000000000001" customHeight="1" x14ac:dyDescent="0.5">
      <c r="A98" s="59"/>
      <c r="B98" s="159" t="s">
        <v>192</v>
      </c>
      <c r="C98" s="58"/>
      <c r="D98" s="262">
        <f t="shared" ref="D98:E98" si="103">SUM(D8:D97)</f>
        <v>14683845.149999999</v>
      </c>
      <c r="E98" s="262">
        <f t="shared" si="103"/>
        <v>14683845.15</v>
      </c>
      <c r="F98" s="262">
        <f t="shared" ref="F98" si="104">SUM(F8:F97)</f>
        <v>32950</v>
      </c>
      <c r="G98" s="262">
        <f t="shared" ref="G98" si="105">SUM(G8:G97)</f>
        <v>32950</v>
      </c>
      <c r="H98" s="263">
        <f t="shared" ref="H98" si="106">SUM(H8:H97)</f>
        <v>14683845.149999999</v>
      </c>
      <c r="I98" s="263">
        <f t="shared" ref="I98:L98" si="107">SUM(I8:I97)</f>
        <v>14683845.15</v>
      </c>
      <c r="J98" s="262">
        <f t="shared" si="107"/>
        <v>34083.49</v>
      </c>
      <c r="K98" s="262">
        <f t="shared" si="107"/>
        <v>34083.490000000005</v>
      </c>
      <c r="L98" s="263">
        <f t="shared" si="107"/>
        <v>14683315.15</v>
      </c>
      <c r="M98" s="263">
        <f t="shared" ref="M98:P98" si="108">SUM(M8:M97)</f>
        <v>14683315.15</v>
      </c>
      <c r="N98" s="262">
        <f t="shared" si="108"/>
        <v>33822</v>
      </c>
      <c r="O98" s="262">
        <f t="shared" si="108"/>
        <v>33822</v>
      </c>
      <c r="P98" s="263">
        <f t="shared" si="108"/>
        <v>14683315.15</v>
      </c>
      <c r="Q98" s="263">
        <f t="shared" ref="Q98:T98" si="109">SUM(Q8:Q97)</f>
        <v>14683315.15</v>
      </c>
      <c r="R98" s="262">
        <f t="shared" si="109"/>
        <v>69534.19</v>
      </c>
      <c r="S98" s="262">
        <f t="shared" si="109"/>
        <v>69534.19</v>
      </c>
      <c r="T98" s="263">
        <f t="shared" si="109"/>
        <v>14684125.9</v>
      </c>
      <c r="U98" s="263">
        <f t="shared" ref="U98:X98" si="110">SUM(U8:U97)</f>
        <v>14684125.9</v>
      </c>
      <c r="V98" s="262">
        <f t="shared" si="110"/>
        <v>52482.930000000008</v>
      </c>
      <c r="W98" s="262">
        <f t="shared" si="110"/>
        <v>52482.930000000008</v>
      </c>
      <c r="X98" s="263">
        <f t="shared" si="110"/>
        <v>14684543.09</v>
      </c>
      <c r="Y98" s="263">
        <f t="shared" ref="Y98:AB98" si="111">SUM(Y8:Y97)</f>
        <v>14684543.09</v>
      </c>
      <c r="Z98" s="262">
        <f t="shared" si="111"/>
        <v>99273.75</v>
      </c>
      <c r="AA98" s="262">
        <f t="shared" si="111"/>
        <v>99273.75</v>
      </c>
      <c r="AB98" s="263">
        <f t="shared" si="111"/>
        <v>14681531.949999997</v>
      </c>
      <c r="AC98" s="263">
        <f t="shared" ref="AC98:AF98" si="112">SUM(AC8:AC97)</f>
        <v>14681531.950000003</v>
      </c>
      <c r="AD98" s="262">
        <f t="shared" si="112"/>
        <v>57196.3</v>
      </c>
      <c r="AE98" s="262">
        <f t="shared" si="112"/>
        <v>57196.3</v>
      </c>
      <c r="AF98" s="263">
        <f t="shared" si="112"/>
        <v>14682031.949999999</v>
      </c>
      <c r="AG98" s="263">
        <f t="shared" ref="AG98" si="113">SUM(AG8:AG97)</f>
        <v>14682031.950000003</v>
      </c>
      <c r="AH98" s="256" t="e">
        <f t="shared" ref="AH98:AI98" si="114">SUM(AH8:AH97)</f>
        <v>#REF!</v>
      </c>
      <c r="AI98" s="256" t="e">
        <f t="shared" si="114"/>
        <v>#REF!</v>
      </c>
    </row>
    <row r="99" spans="1:35" ht="20.100000000000001" customHeight="1" x14ac:dyDescent="0.55000000000000004">
      <c r="A99" s="215"/>
      <c r="B99" s="81"/>
      <c r="C99" s="216"/>
      <c r="D99" s="223"/>
      <c r="E99" s="222"/>
      <c r="F99" s="223"/>
      <c r="G99" s="223"/>
      <c r="H99" s="217"/>
      <c r="I99" s="218"/>
      <c r="J99" s="223"/>
      <c r="K99" s="223"/>
      <c r="L99" s="217"/>
      <c r="M99" s="218"/>
      <c r="N99" s="223"/>
      <c r="O99" s="223"/>
      <c r="P99" s="217"/>
      <c r="Q99" s="218"/>
      <c r="R99" s="223"/>
      <c r="S99" s="223"/>
      <c r="T99" s="217"/>
      <c r="U99" s="218"/>
      <c r="V99" s="223"/>
      <c r="W99" s="223"/>
      <c r="X99" s="217"/>
      <c r="Y99" s="218"/>
      <c r="Z99" s="223"/>
      <c r="AA99" s="223"/>
      <c r="AB99" s="217"/>
      <c r="AC99" s="218"/>
      <c r="AD99" s="223"/>
      <c r="AE99" s="223"/>
      <c r="AF99" s="217"/>
      <c r="AG99" s="218"/>
      <c r="AH99" s="79"/>
      <c r="AI99" s="79"/>
    </row>
    <row r="100" spans="1:35" x14ac:dyDescent="0.55000000000000004">
      <c r="D100" s="252"/>
      <c r="E100" s="253">
        <f>D98-E98</f>
        <v>0</v>
      </c>
      <c r="H100" s="229"/>
      <c r="I100" s="192">
        <f>H98-I98</f>
        <v>0</v>
      </c>
      <c r="L100" s="274"/>
      <c r="M100" s="192">
        <f>L98-M98</f>
        <v>0</v>
      </c>
      <c r="P100" s="275"/>
      <c r="Q100" s="192">
        <f>P98-Q98</f>
        <v>0</v>
      </c>
      <c r="T100" s="276"/>
      <c r="U100" s="192">
        <f>T98-U98</f>
        <v>0</v>
      </c>
      <c r="X100" s="294"/>
      <c r="Y100" s="192">
        <f>X98-Y98</f>
        <v>0</v>
      </c>
      <c r="AB100" s="296"/>
      <c r="AC100" s="192">
        <f>AB98-AC98</f>
        <v>0</v>
      </c>
      <c r="AF100" s="297"/>
      <c r="AG100" s="192">
        <f>AF98-AG98</f>
        <v>0</v>
      </c>
    </row>
    <row r="101" spans="1:35" x14ac:dyDescent="0.55000000000000004">
      <c r="D101" s="252"/>
      <c r="E101" s="252"/>
      <c r="G101" s="226"/>
      <c r="H101" s="229"/>
      <c r="I101" s="229"/>
      <c r="K101" s="226"/>
      <c r="L101" s="274"/>
      <c r="M101" s="274"/>
      <c r="O101" s="226"/>
      <c r="P101" s="275"/>
      <c r="Q101" s="275"/>
      <c r="S101" s="226"/>
      <c r="T101" s="276"/>
      <c r="U101" s="276"/>
      <c r="W101" s="226"/>
      <c r="X101" s="294"/>
      <c r="Y101" s="294"/>
      <c r="AA101" s="226"/>
      <c r="AB101" s="296"/>
      <c r="AC101" s="296"/>
      <c r="AE101" s="226"/>
      <c r="AF101" s="297"/>
      <c r="AG101" s="297"/>
    </row>
    <row r="102" spans="1:35" x14ac:dyDescent="0.55000000000000004">
      <c r="D102" s="252"/>
      <c r="E102" s="252"/>
      <c r="F102" s="224"/>
      <c r="G102" s="224"/>
      <c r="H102" s="229"/>
      <c r="I102" s="229"/>
      <c r="J102" s="224"/>
      <c r="K102" s="224"/>
      <c r="L102" s="274"/>
      <c r="M102" s="274"/>
      <c r="N102" s="224"/>
      <c r="O102" s="224"/>
      <c r="P102" s="275"/>
      <c r="Q102" s="275"/>
      <c r="R102" s="224"/>
      <c r="S102" s="224"/>
      <c r="T102" s="276"/>
      <c r="U102" s="276"/>
      <c r="V102" s="224"/>
      <c r="W102" s="224"/>
      <c r="X102" s="294"/>
      <c r="Y102" s="294"/>
      <c r="Z102" s="224"/>
      <c r="AA102" s="224"/>
      <c r="AB102" s="296"/>
      <c r="AC102" s="296"/>
      <c r="AD102" s="224"/>
      <c r="AE102" s="224"/>
      <c r="AF102" s="297"/>
      <c r="AG102" s="297"/>
    </row>
    <row r="103" spans="1:35" x14ac:dyDescent="0.55000000000000004">
      <c r="D103" s="254"/>
      <c r="E103" s="254"/>
      <c r="H103" s="16"/>
      <c r="I103" s="16"/>
      <c r="L103" s="16"/>
      <c r="M103" s="16"/>
      <c r="P103" s="16"/>
      <c r="Q103" s="16"/>
      <c r="T103" s="16"/>
      <c r="U103" s="16"/>
      <c r="X103" s="16"/>
      <c r="Y103" s="16"/>
      <c r="AB103" s="16"/>
      <c r="AC103" s="16"/>
      <c r="AF103" s="16"/>
      <c r="AG103" s="16"/>
    </row>
    <row r="104" spans="1:35" x14ac:dyDescent="0.55000000000000004">
      <c r="D104" s="255"/>
      <c r="E104" s="255"/>
      <c r="H104" s="13"/>
      <c r="I104" s="13"/>
      <c r="L104" s="13"/>
      <c r="M104" s="13"/>
      <c r="P104" s="13"/>
      <c r="Q104" s="13"/>
      <c r="T104" s="13"/>
      <c r="U104" s="13"/>
      <c r="X104" s="13"/>
      <c r="Y104" s="13"/>
      <c r="AB104" s="13"/>
      <c r="AC104" s="13"/>
      <c r="AF104" s="13"/>
      <c r="AG104" s="13"/>
    </row>
    <row r="105" spans="1:35" x14ac:dyDescent="0.55000000000000004">
      <c r="D105" s="255"/>
      <c r="E105" s="255"/>
      <c r="H105" s="13"/>
      <c r="I105" s="13"/>
      <c r="L105" s="13"/>
      <c r="M105" s="13"/>
      <c r="P105" s="13"/>
      <c r="Q105" s="13"/>
      <c r="T105" s="13"/>
      <c r="U105" s="13"/>
      <c r="X105" s="13"/>
      <c r="Y105" s="13"/>
      <c r="AB105" s="13"/>
      <c r="AC105" s="13"/>
      <c r="AF105" s="13"/>
      <c r="AG105" s="13"/>
    </row>
    <row r="106" spans="1:35" x14ac:dyDescent="0.55000000000000004">
      <c r="D106" s="255"/>
      <c r="E106" s="255"/>
      <c r="H106" s="13"/>
      <c r="I106" s="13"/>
      <c r="L106" s="13"/>
      <c r="M106" s="13"/>
      <c r="P106" s="13"/>
      <c r="Q106" s="13"/>
      <c r="T106" s="13"/>
      <c r="U106" s="13"/>
      <c r="X106" s="13"/>
      <c r="Y106" s="13"/>
      <c r="AB106" s="13"/>
      <c r="AC106" s="13"/>
      <c r="AF106" s="13"/>
      <c r="AG106" s="13"/>
    </row>
    <row r="107" spans="1:35" x14ac:dyDescent="0.55000000000000004">
      <c r="D107" s="255"/>
      <c r="E107" s="255"/>
      <c r="H107" s="13"/>
      <c r="I107" s="13"/>
      <c r="L107" s="13"/>
      <c r="M107" s="13"/>
      <c r="P107" s="13"/>
      <c r="Q107" s="13"/>
      <c r="T107" s="13"/>
      <c r="U107" s="13"/>
      <c r="X107" s="13"/>
      <c r="Y107" s="13"/>
      <c r="AB107" s="13"/>
      <c r="AC107" s="13"/>
      <c r="AF107" s="13"/>
      <c r="AG107" s="13"/>
    </row>
    <row r="108" spans="1:35" x14ac:dyDescent="0.55000000000000004">
      <c r="D108" s="255"/>
      <c r="E108" s="255"/>
      <c r="H108" s="13"/>
      <c r="I108" s="13"/>
      <c r="L108" s="13"/>
      <c r="M108" s="13"/>
      <c r="P108" s="13"/>
      <c r="Q108" s="13"/>
      <c r="T108" s="13"/>
      <c r="U108" s="13"/>
      <c r="X108" s="13"/>
      <c r="Y108" s="13"/>
      <c r="AB108" s="13"/>
      <c r="AC108" s="13"/>
      <c r="AF108" s="13"/>
      <c r="AG108" s="13"/>
    </row>
    <row r="109" spans="1:35" x14ac:dyDescent="0.55000000000000004">
      <c r="D109" s="255"/>
      <c r="E109" s="255"/>
      <c r="H109" s="13"/>
      <c r="I109" s="13"/>
      <c r="L109" s="13"/>
      <c r="M109" s="13"/>
      <c r="P109" s="13"/>
      <c r="Q109" s="13"/>
      <c r="T109" s="13"/>
      <c r="U109" s="13"/>
      <c r="X109" s="13"/>
      <c r="Y109" s="13"/>
      <c r="AB109" s="13"/>
      <c r="AC109" s="13"/>
      <c r="AF109" s="13"/>
      <c r="AG109" s="13"/>
    </row>
    <row r="110" spans="1:35" x14ac:dyDescent="0.55000000000000004">
      <c r="D110" s="255"/>
      <c r="E110" s="255"/>
      <c r="H110" s="13"/>
      <c r="I110" s="13"/>
      <c r="L110" s="13"/>
      <c r="M110" s="13"/>
      <c r="P110" s="13"/>
      <c r="Q110" s="13"/>
      <c r="T110" s="13"/>
      <c r="U110" s="13"/>
      <c r="X110" s="13"/>
      <c r="Y110" s="13"/>
      <c r="AB110" s="13"/>
      <c r="AC110" s="13"/>
      <c r="AF110" s="13"/>
      <c r="AG110" s="13"/>
    </row>
    <row r="111" spans="1:35" x14ac:dyDescent="0.55000000000000004">
      <c r="D111" s="255"/>
      <c r="E111" s="255"/>
      <c r="H111" s="13"/>
      <c r="I111" s="13"/>
      <c r="L111" s="13"/>
      <c r="M111" s="13"/>
      <c r="P111" s="13"/>
      <c r="Q111" s="13"/>
      <c r="T111" s="13"/>
      <c r="U111" s="13"/>
      <c r="X111" s="13"/>
      <c r="Y111" s="13"/>
      <c r="AB111" s="13"/>
      <c r="AC111" s="13"/>
      <c r="AF111" s="13"/>
      <c r="AG111" s="13"/>
    </row>
    <row r="112" spans="1:35" x14ac:dyDescent="0.55000000000000004">
      <c r="D112" s="255"/>
      <c r="E112" s="255"/>
      <c r="H112" s="13"/>
      <c r="I112" s="13"/>
      <c r="L112" s="13"/>
      <c r="M112" s="13"/>
      <c r="P112" s="13"/>
      <c r="Q112" s="13"/>
      <c r="T112" s="13"/>
      <c r="U112" s="13"/>
      <c r="X112" s="13"/>
      <c r="Y112" s="13"/>
      <c r="AB112" s="13"/>
      <c r="AC112" s="13"/>
      <c r="AF112" s="13"/>
      <c r="AG112" s="13"/>
    </row>
    <row r="113" spans="4:33" x14ac:dyDescent="0.55000000000000004">
      <c r="D113" s="255"/>
      <c r="E113" s="255"/>
      <c r="H113" s="13"/>
      <c r="I113" s="13"/>
      <c r="L113" s="13"/>
      <c r="M113" s="13"/>
      <c r="P113" s="13"/>
      <c r="Q113" s="13"/>
      <c r="T113" s="13"/>
      <c r="U113" s="13"/>
      <c r="X113" s="13"/>
      <c r="Y113" s="13"/>
      <c r="AB113" s="13"/>
      <c r="AC113" s="13"/>
      <c r="AF113" s="13"/>
      <c r="AG113" s="13"/>
    </row>
    <row r="114" spans="4:33" x14ac:dyDescent="0.55000000000000004">
      <c r="D114" s="255"/>
      <c r="E114" s="255"/>
      <c r="H114" s="13"/>
      <c r="I114" s="13"/>
      <c r="L114" s="13"/>
      <c r="M114" s="13"/>
      <c r="P114" s="13"/>
      <c r="Q114" s="13"/>
      <c r="T114" s="13"/>
      <c r="U114" s="13"/>
      <c r="X114" s="13"/>
      <c r="Y114" s="13"/>
      <c r="AB114" s="13"/>
      <c r="AC114" s="13"/>
      <c r="AF114" s="13"/>
      <c r="AG114" s="13"/>
    </row>
    <row r="115" spans="4:33" x14ac:dyDescent="0.55000000000000004">
      <c r="D115" s="255"/>
      <c r="E115" s="255"/>
      <c r="H115" s="13"/>
      <c r="I115" s="13"/>
      <c r="L115" s="13"/>
      <c r="M115" s="13"/>
      <c r="P115" s="13"/>
      <c r="Q115" s="13"/>
      <c r="T115" s="13"/>
      <c r="U115" s="13"/>
      <c r="X115" s="13"/>
      <c r="Y115" s="13"/>
      <c r="AB115" s="13"/>
      <c r="AC115" s="13"/>
      <c r="AF115" s="13"/>
      <c r="AG115" s="13"/>
    </row>
    <row r="116" spans="4:33" x14ac:dyDescent="0.55000000000000004">
      <c r="D116" s="255"/>
      <c r="E116" s="255"/>
      <c r="H116" s="13"/>
      <c r="I116" s="13"/>
      <c r="L116" s="13"/>
      <c r="M116" s="13"/>
      <c r="P116" s="13"/>
      <c r="Q116" s="13"/>
      <c r="T116" s="13"/>
      <c r="U116" s="13"/>
      <c r="X116" s="13"/>
      <c r="Y116" s="13"/>
      <c r="AB116" s="13"/>
      <c r="AC116" s="13"/>
      <c r="AF116" s="13"/>
      <c r="AG116" s="13"/>
    </row>
    <row r="117" spans="4:33" x14ac:dyDescent="0.55000000000000004">
      <c r="D117" s="255"/>
      <c r="E117" s="255"/>
      <c r="H117" s="13"/>
      <c r="I117" s="13"/>
      <c r="L117" s="13"/>
      <c r="M117" s="13"/>
      <c r="P117" s="13"/>
      <c r="Q117" s="13"/>
      <c r="T117" s="13"/>
      <c r="U117" s="13"/>
      <c r="X117" s="13"/>
      <c r="Y117" s="13"/>
      <c r="AB117" s="13"/>
      <c r="AC117" s="13"/>
      <c r="AF117" s="13"/>
      <c r="AG117" s="13"/>
    </row>
    <row r="118" spans="4:33" x14ac:dyDescent="0.55000000000000004">
      <c r="D118" s="255"/>
      <c r="E118" s="255"/>
      <c r="H118" s="13"/>
      <c r="I118" s="13"/>
      <c r="L118" s="13"/>
      <c r="M118" s="13"/>
      <c r="P118" s="13"/>
      <c r="Q118" s="13"/>
      <c r="T118" s="13"/>
      <c r="U118" s="13"/>
      <c r="X118" s="13"/>
      <c r="Y118" s="13"/>
      <c r="AB118" s="13"/>
      <c r="AC118" s="13"/>
      <c r="AF118" s="13"/>
      <c r="AG118" s="13"/>
    </row>
    <row r="119" spans="4:33" x14ac:dyDescent="0.55000000000000004">
      <c r="D119" s="255"/>
      <c r="E119" s="255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</row>
    <row r="120" spans="4:33" x14ac:dyDescent="0.55000000000000004">
      <c r="D120" s="255"/>
      <c r="E120" s="255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</row>
    <row r="121" spans="4:33" x14ac:dyDescent="0.55000000000000004">
      <c r="D121" s="255"/>
      <c r="E121" s="255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</row>
    <row r="122" spans="4:33" x14ac:dyDescent="0.55000000000000004">
      <c r="D122" s="255"/>
      <c r="E122" s="255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</row>
    <row r="123" spans="4:33" x14ac:dyDescent="0.55000000000000004">
      <c r="D123" s="255"/>
      <c r="E123" s="255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</row>
    <row r="124" spans="4:33" x14ac:dyDescent="0.55000000000000004">
      <c r="D124" s="255"/>
      <c r="E124" s="255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</row>
    <row r="125" spans="4:33" x14ac:dyDescent="0.55000000000000004">
      <c r="D125" s="255"/>
      <c r="E125" s="255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</row>
    <row r="126" spans="4:33" x14ac:dyDescent="0.55000000000000004">
      <c r="D126" s="255"/>
      <c r="E126" s="255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</row>
    <row r="127" spans="4:33" x14ac:dyDescent="0.55000000000000004">
      <c r="D127" s="255"/>
      <c r="E127" s="255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</row>
    <row r="128" spans="4:33" x14ac:dyDescent="0.55000000000000004">
      <c r="D128" s="255"/>
      <c r="E128" s="255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</row>
    <row r="129" spans="4:33" x14ac:dyDescent="0.55000000000000004">
      <c r="D129" s="255"/>
      <c r="E129" s="255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</row>
    <row r="130" spans="4:33" x14ac:dyDescent="0.55000000000000004">
      <c r="D130" s="255"/>
      <c r="E130" s="255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</row>
    <row r="131" spans="4:33" x14ac:dyDescent="0.55000000000000004">
      <c r="D131" s="255"/>
      <c r="E131" s="255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</row>
    <row r="132" spans="4:33" x14ac:dyDescent="0.55000000000000004">
      <c r="D132" s="255"/>
      <c r="E132" s="255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</row>
    <row r="133" spans="4:33" x14ac:dyDescent="0.55000000000000004">
      <c r="D133" s="255"/>
      <c r="E133" s="255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</row>
    <row r="134" spans="4:33" x14ac:dyDescent="0.55000000000000004">
      <c r="D134" s="255"/>
      <c r="E134" s="255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</row>
    <row r="135" spans="4:33" x14ac:dyDescent="0.55000000000000004">
      <c r="D135" s="255"/>
      <c r="E135" s="255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</row>
    <row r="136" spans="4:33" x14ac:dyDescent="0.55000000000000004">
      <c r="D136" s="255"/>
      <c r="E136" s="255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</row>
    <row r="137" spans="4:33" x14ac:dyDescent="0.55000000000000004">
      <c r="D137" s="255"/>
      <c r="E137" s="255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</row>
    <row r="138" spans="4:33" x14ac:dyDescent="0.55000000000000004">
      <c r="D138" s="255"/>
      <c r="E138" s="255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</row>
    <row r="139" spans="4:33" x14ac:dyDescent="0.55000000000000004">
      <c r="D139" s="255"/>
      <c r="E139" s="255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</row>
    <row r="140" spans="4:33" x14ac:dyDescent="0.55000000000000004">
      <c r="D140" s="255"/>
      <c r="E140" s="255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</row>
    <row r="141" spans="4:33" x14ac:dyDescent="0.55000000000000004">
      <c r="D141" s="255"/>
      <c r="E141" s="255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</row>
    <row r="142" spans="4:33" x14ac:dyDescent="0.55000000000000004">
      <c r="D142" s="255"/>
      <c r="E142" s="255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</row>
    <row r="143" spans="4:33" x14ac:dyDescent="0.55000000000000004">
      <c r="D143" s="255"/>
      <c r="E143" s="255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</row>
    <row r="144" spans="4:33" x14ac:dyDescent="0.55000000000000004">
      <c r="D144" s="255"/>
      <c r="E144" s="255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</row>
    <row r="145" spans="4:33" x14ac:dyDescent="0.55000000000000004">
      <c r="D145" s="255"/>
      <c r="E145" s="255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</row>
    <row r="146" spans="4:33" x14ac:dyDescent="0.55000000000000004">
      <c r="D146" s="255"/>
      <c r="E146" s="255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</row>
    <row r="147" spans="4:33" x14ac:dyDescent="0.55000000000000004">
      <c r="D147" s="255"/>
      <c r="E147" s="255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</row>
    <row r="148" spans="4:33" x14ac:dyDescent="0.55000000000000004">
      <c r="D148" s="255"/>
      <c r="E148" s="255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</row>
  </sheetData>
  <mergeCells count="21">
    <mergeCell ref="F4:G5"/>
    <mergeCell ref="H4:I5"/>
    <mergeCell ref="J4:K5"/>
    <mergeCell ref="L4:M5"/>
    <mergeCell ref="AD4:AE5"/>
    <mergeCell ref="A4:A6"/>
    <mergeCell ref="B4:B6"/>
    <mergeCell ref="C4:C5"/>
    <mergeCell ref="D4:E4"/>
    <mergeCell ref="D5:E5"/>
    <mergeCell ref="AH4:AI4"/>
    <mergeCell ref="AH5:AI5"/>
    <mergeCell ref="R4:S5"/>
    <mergeCell ref="T4:U5"/>
    <mergeCell ref="N4:O5"/>
    <mergeCell ref="P4:Q5"/>
    <mergeCell ref="V4:W5"/>
    <mergeCell ref="X4:Y5"/>
    <mergeCell ref="Z4:AA5"/>
    <mergeCell ref="AB4:AC5"/>
    <mergeCell ref="AF4:AG5"/>
  </mergeCells>
  <pageMargins left="0.70866141732283472" right="0.15748031496062992" top="0.31496062992125984" bottom="0.35433070866141736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44" t="s">
        <v>179</v>
      </c>
      <c r="G2" s="344"/>
      <c r="H2" s="344"/>
      <c r="I2" s="344"/>
      <c r="J2" s="344"/>
    </row>
    <row r="3" spans="1:10" x14ac:dyDescent="0.55000000000000004">
      <c r="A3" s="344" t="s">
        <v>180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0" ht="18" customHeight="1" x14ac:dyDescent="0.55000000000000004">
      <c r="H4" s="345" t="s">
        <v>173</v>
      </c>
      <c r="I4" s="345"/>
      <c r="J4" s="345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46" t="s">
        <v>200</v>
      </c>
      <c r="E6" s="346"/>
      <c r="F6" s="346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48" t="s">
        <v>201</v>
      </c>
      <c r="D8" s="348"/>
      <c r="E8" s="348"/>
      <c r="F8" s="348"/>
    </row>
    <row r="9" spans="1:10" x14ac:dyDescent="0.55000000000000004">
      <c r="A9" s="141" t="s">
        <v>183</v>
      </c>
      <c r="C9" s="348" t="s">
        <v>185</v>
      </c>
      <c r="D9" s="348"/>
      <c r="E9" s="348"/>
      <c r="F9" s="348"/>
    </row>
    <row r="10" spans="1:10" x14ac:dyDescent="0.55000000000000004">
      <c r="A10" s="141" t="s">
        <v>181</v>
      </c>
      <c r="C10" s="348" t="s">
        <v>194</v>
      </c>
      <c r="D10" s="348"/>
      <c r="E10" s="348"/>
      <c r="F10" s="348"/>
      <c r="G10" s="348"/>
      <c r="H10" s="348"/>
      <c r="I10" s="348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45" t="s">
        <v>195</v>
      </c>
      <c r="H22" s="345"/>
      <c r="I22" s="345"/>
    </row>
    <row r="23" spans="1:9" ht="21" customHeight="1" x14ac:dyDescent="0.55000000000000004">
      <c r="F23" s="347" t="s">
        <v>196</v>
      </c>
      <c r="G23" s="347"/>
      <c r="H23" s="347"/>
      <c r="I23" s="347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06" t="s">
        <v>146</v>
      </c>
      <c r="B4" s="313" t="s">
        <v>29</v>
      </c>
      <c r="C4" s="306" t="s">
        <v>95</v>
      </c>
      <c r="D4" s="303" t="s">
        <v>30</v>
      </c>
      <c r="E4" s="303"/>
      <c r="F4" s="314">
        <v>21336</v>
      </c>
      <c r="G4" s="311"/>
      <c r="H4" s="303" t="s">
        <v>9</v>
      </c>
      <c r="I4" s="303"/>
      <c r="J4" s="314">
        <v>21366</v>
      </c>
      <c r="K4" s="311"/>
      <c r="L4" s="303" t="s">
        <v>9</v>
      </c>
      <c r="M4" s="303"/>
      <c r="N4" s="314">
        <v>21397</v>
      </c>
      <c r="O4" s="311"/>
      <c r="P4" s="303" t="s">
        <v>9</v>
      </c>
      <c r="Q4" s="303"/>
      <c r="R4" s="314">
        <v>21428</v>
      </c>
      <c r="S4" s="311"/>
      <c r="T4" s="303" t="s">
        <v>9</v>
      </c>
      <c r="U4" s="303"/>
      <c r="V4" s="314">
        <v>21458</v>
      </c>
      <c r="W4" s="311"/>
      <c r="X4" s="303" t="s">
        <v>9</v>
      </c>
      <c r="Y4" s="303"/>
      <c r="Z4" s="314">
        <v>21489</v>
      </c>
      <c r="AA4" s="311"/>
      <c r="AB4" s="303" t="s">
        <v>9</v>
      </c>
      <c r="AC4" s="303"/>
      <c r="AD4" s="314">
        <v>21519</v>
      </c>
      <c r="AE4" s="311"/>
      <c r="AF4" s="303" t="s">
        <v>9</v>
      </c>
      <c r="AG4" s="303"/>
      <c r="AH4" s="314">
        <v>21550</v>
      </c>
      <c r="AI4" s="311"/>
      <c r="AJ4" s="303" t="s">
        <v>9</v>
      </c>
      <c r="AK4" s="303"/>
      <c r="AL4" s="314">
        <v>21581</v>
      </c>
      <c r="AM4" s="311"/>
      <c r="AN4" s="303" t="s">
        <v>9</v>
      </c>
      <c r="AO4" s="303"/>
      <c r="AP4" s="314">
        <v>21607</v>
      </c>
      <c r="AQ4" s="311"/>
      <c r="AR4" s="303" t="s">
        <v>9</v>
      </c>
      <c r="AS4" s="303"/>
      <c r="AT4" s="314">
        <v>240784</v>
      </c>
      <c r="AU4" s="311"/>
      <c r="AV4" s="315" t="s">
        <v>9</v>
      </c>
      <c r="AW4" s="316"/>
      <c r="AX4" s="314">
        <v>21670</v>
      </c>
      <c r="AY4" s="311"/>
      <c r="AZ4" s="303" t="s">
        <v>31</v>
      </c>
      <c r="BA4" s="303"/>
      <c r="BB4" s="314">
        <v>21701</v>
      </c>
      <c r="BC4" s="311"/>
      <c r="BD4" s="303" t="s">
        <v>31</v>
      </c>
      <c r="BE4" s="303"/>
      <c r="BF4" s="314">
        <v>21728</v>
      </c>
      <c r="BG4" s="311"/>
      <c r="BH4" s="303" t="s">
        <v>31</v>
      </c>
      <c r="BI4" s="303"/>
      <c r="BJ4" s="314">
        <v>21751</v>
      </c>
      <c r="BK4" s="311"/>
      <c r="BL4" s="303" t="s">
        <v>31</v>
      </c>
      <c r="BM4" s="303"/>
      <c r="BN4" s="314">
        <v>21787</v>
      </c>
      <c r="BO4" s="311"/>
      <c r="BP4" s="303" t="s">
        <v>31</v>
      </c>
      <c r="BQ4" s="303"/>
      <c r="BR4" s="302" t="s">
        <v>32</v>
      </c>
      <c r="BS4" s="303"/>
      <c r="BT4" s="303" t="s">
        <v>33</v>
      </c>
      <c r="BU4" s="303"/>
      <c r="BV4" s="303" t="s">
        <v>34</v>
      </c>
      <c r="BW4" s="303"/>
      <c r="BX4" s="303"/>
      <c r="BY4" s="303"/>
      <c r="BZ4" s="303" t="s">
        <v>35</v>
      </c>
      <c r="CA4" s="303"/>
      <c r="CB4" s="303" t="s">
        <v>36</v>
      </c>
      <c r="CC4" s="303"/>
      <c r="CD4" s="303" t="s">
        <v>19</v>
      </c>
      <c r="CE4" s="303"/>
      <c r="CF4" s="303" t="s">
        <v>37</v>
      </c>
      <c r="CG4" s="303"/>
    </row>
    <row r="5" spans="1:85" s="57" customFormat="1" x14ac:dyDescent="0.5">
      <c r="A5" s="307"/>
      <c r="B5" s="313"/>
      <c r="C5" s="307"/>
      <c r="D5" s="303"/>
      <c r="E5" s="303"/>
      <c r="F5" s="311"/>
      <c r="G5" s="311"/>
      <c r="H5" s="303"/>
      <c r="I5" s="303"/>
      <c r="J5" s="311"/>
      <c r="K5" s="311"/>
      <c r="L5" s="303"/>
      <c r="M5" s="303"/>
      <c r="N5" s="311"/>
      <c r="O5" s="311"/>
      <c r="P5" s="303"/>
      <c r="Q5" s="303"/>
      <c r="R5" s="311"/>
      <c r="S5" s="311"/>
      <c r="T5" s="303"/>
      <c r="U5" s="303"/>
      <c r="V5" s="311"/>
      <c r="W5" s="311"/>
      <c r="X5" s="303"/>
      <c r="Y5" s="303"/>
      <c r="Z5" s="311"/>
      <c r="AA5" s="311"/>
      <c r="AB5" s="303"/>
      <c r="AC5" s="303"/>
      <c r="AD5" s="311"/>
      <c r="AE5" s="311"/>
      <c r="AF5" s="303"/>
      <c r="AG5" s="303"/>
      <c r="AH5" s="311"/>
      <c r="AI5" s="311"/>
      <c r="AJ5" s="303"/>
      <c r="AK5" s="303"/>
      <c r="AL5" s="311"/>
      <c r="AM5" s="311"/>
      <c r="AN5" s="303"/>
      <c r="AO5" s="303"/>
      <c r="AP5" s="311"/>
      <c r="AQ5" s="311"/>
      <c r="AR5" s="303"/>
      <c r="AS5" s="303"/>
      <c r="AT5" s="311"/>
      <c r="AU5" s="311"/>
      <c r="AV5" s="317"/>
      <c r="AW5" s="318"/>
      <c r="AX5" s="311"/>
      <c r="AY5" s="311"/>
      <c r="AZ5" s="303"/>
      <c r="BA5" s="303"/>
      <c r="BB5" s="311"/>
      <c r="BC5" s="311"/>
      <c r="BD5" s="303"/>
      <c r="BE5" s="303"/>
      <c r="BF5" s="311"/>
      <c r="BG5" s="311"/>
      <c r="BH5" s="303"/>
      <c r="BI5" s="303"/>
      <c r="BJ5" s="311"/>
      <c r="BK5" s="311"/>
      <c r="BL5" s="303"/>
      <c r="BM5" s="303"/>
      <c r="BN5" s="311"/>
      <c r="BO5" s="311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</row>
    <row r="6" spans="1:85" s="57" customFormat="1" x14ac:dyDescent="0.5">
      <c r="A6" s="5" t="s">
        <v>147</v>
      </c>
      <c r="B6" s="313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'งบทดลองส่งรายเดือนปี66-67'!Print_Area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2023-10-11T04:57:18Z</cp:lastPrinted>
  <dcterms:created xsi:type="dcterms:W3CDTF">2006-04-10T23:10:14Z</dcterms:created>
  <dcterms:modified xsi:type="dcterms:W3CDTF">2023-12-12T02:55:48Z</dcterms:modified>
</cp:coreProperties>
</file>